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7"/>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r:id="rId8"/>
  </sheets>
  <definedNames>
    <definedName name="_xlfn.AGGREGATE" hidden="1">#NAME?</definedName>
    <definedName name="_xlnm.Print_Titles" localSheetId="0">'дод.1'!$A:$E,'дод.1'!$6:$6</definedName>
    <definedName name="_xlnm.Print_Titles" localSheetId="1">'дод.2'!$7:$7</definedName>
    <definedName name="_xlnm.Print_Titles" localSheetId="2">'дод.3'!$6:$10</definedName>
    <definedName name="_xlnm.Print_Titles" localSheetId="5">'дод.6'!$G:$H,'дод.6'!$15:$17</definedName>
    <definedName name="_xlnm.Print_Titles" localSheetId="6">'дод.7'!$6:$6</definedName>
    <definedName name="_xlnm.Print_Area" localSheetId="0">'дод.1'!$A$2:$F$72</definedName>
    <definedName name="_xlnm.Print_Area" localSheetId="1">'дод.2'!$A$2:$F$19</definedName>
    <definedName name="_xlnm.Print_Area" localSheetId="2">'дод.3'!$A$1:$T$152</definedName>
    <definedName name="_xlnm.Print_Area" localSheetId="3">'дод.4'!$B$1:$R$17</definedName>
    <definedName name="_xlnm.Print_Area" localSheetId="4">'дод.5'!$A$1:$T$38</definedName>
    <definedName name="_xlnm.Print_Area" localSheetId="5">'дод.6'!$A$1:$M$38</definedName>
    <definedName name="_xlnm.Print_Area" localSheetId="6">'дод.7'!$A$1:$L$39</definedName>
    <definedName name="_xlnm.Print_Area" localSheetId="7">'дод.8'!$A$1:$M$61</definedName>
  </definedNames>
  <calcPr fullCalcOnLoad="1"/>
</workbook>
</file>

<file path=xl/sharedStrings.xml><?xml version="1.0" encoding="utf-8"?>
<sst xmlns="http://schemas.openxmlformats.org/spreadsheetml/2006/main" count="1072" uniqueCount="667">
  <si>
    <t>0830</t>
  </si>
  <si>
    <t>0810</t>
  </si>
  <si>
    <t>0320</t>
  </si>
  <si>
    <t>0921</t>
  </si>
  <si>
    <t>0960</t>
  </si>
  <si>
    <t>0990</t>
  </si>
  <si>
    <t>150122</t>
  </si>
  <si>
    <t>0470</t>
  </si>
  <si>
    <t>Капітальні вкладення</t>
  </si>
  <si>
    <t>Інвестиційні пректи</t>
  </si>
  <si>
    <t>0910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</si>
  <si>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</si>
  <si>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</si>
  <si>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</si>
  <si>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</si>
  <si>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</si>
  <si>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</si>
  <si>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</si>
  <si>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</si>
  <si>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</si>
  <si>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</si>
  <si>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</si>
  <si>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</si>
  <si>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</si>
  <si>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</si>
  <si>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</si>
  <si>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</si>
  <si>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</si>
  <si>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</si>
  <si>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</si>
  <si>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</si>
  <si>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</si>
  <si>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</si>
  <si>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</si>
  <si>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</si>
  <si>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</si>
  <si>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Витрати на поховання учасників бойових дій та інвалідів війни</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</si>
  <si>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</si>
  <si>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</si>
  <si>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</si>
  <si>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</si>
  <si>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</si>
  <si>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</si>
  <si>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</si>
  <si>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</si>
  <si>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</si>
  <si>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110201</t>
  </si>
  <si>
    <t>0824</t>
  </si>
  <si>
    <t>Бібліотеки</t>
  </si>
  <si>
    <t>110204</t>
  </si>
  <si>
    <t>0828</t>
  </si>
  <si>
    <t>Палаци і будинки культури, клуби та інші заклади клубного типу</t>
  </si>
  <si>
    <t>110502</t>
  </si>
  <si>
    <t>0829</t>
  </si>
  <si>
    <t>Інші культурно-освітні заклади та заходи</t>
  </si>
  <si>
    <t>0421</t>
  </si>
  <si>
    <t>1513403</t>
  </si>
  <si>
    <t>3403</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</si>
  <si>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</si>
  <si>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</si>
  <si>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Фінансове управління Н-Сіверської РДА</t>
  </si>
  <si>
    <t>250102</t>
  </si>
  <si>
    <t>Додаток  3
до рішення районної ради "Про районний бюджет  на 2017 рік"                                 від 23 грудня  2016 року № 155</t>
  </si>
  <si>
    <t>Додаток  4
до рішення районної ради  "Про районний бюджет на 2017 рік" від 23 грудня 2016 року №155</t>
  </si>
  <si>
    <t xml:space="preserve">Додаток 5
до рішення районної ради 
 "Про районний бюджет на 2017 рік" від 23 грудня 2016 року №155 </t>
  </si>
  <si>
    <t>Додаток   6
до рішення районної ради "Про  районний бюджет на 2017 рік"                    від 23 грудня  2016 року 155</t>
  </si>
  <si>
    <t>Додаток  7
до рішення районної ради  "Про  районний бюджет на 2017 рік"  від 23 грудня  2016 року №155</t>
  </si>
  <si>
    <t xml:space="preserve">  Додаток  № 8
 до рішення районної ради  "Про районний бюджет  на 2017 рік"           від 23 грудня 2016 року №155</t>
  </si>
  <si>
    <t>Резервний фонд</t>
  </si>
  <si>
    <t>250311</t>
  </si>
  <si>
    <t>0180</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</si>
  <si>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</si>
  <si>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</si>
  <si>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</si>
  <si>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</si>
  <si>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Інші додаткові дотації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</si>
  <si>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</si>
  <si>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</si>
  <si>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</si>
  <si>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</si>
  <si>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</si>
  <si>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</si>
  <si>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</si>
  <si>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</si>
  <si>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 xml:space="preserve">Н-Сіверська районна рада </t>
  </si>
  <si>
    <t xml:space="preserve">Н-Сіверська районна державна адміністрація             </t>
  </si>
  <si>
    <t xml:space="preserve">Районний відділ освіти  Н-Сіверської РДА </t>
  </si>
  <si>
    <t xml:space="preserve">Управління соціального захисту населення Н-Сіверської РДА </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</si>
  <si>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</si>
  <si>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</si>
  <si>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</si>
  <si>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</si>
  <si>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</si>
  <si>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</si>
  <si>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доходи фізичних осіб</t>
  </si>
  <si>
    <t>2414200</t>
  </si>
  <si>
    <t>Податок на прибуток підприємств та фінансових установ комунальної власності</t>
  </si>
  <si>
    <t>Базова дотація</t>
  </si>
  <si>
    <r>
      <t>Всього за типом боргового зобов</t>
    </r>
    <r>
      <rPr>
        <b/>
        <sz val="12"/>
        <rFont val="Times New Roman"/>
        <family val="1"/>
      </rPr>
      <t>язання</t>
    </r>
  </si>
  <si>
    <t xml:space="preserve">Субв.з державного бюджету місцевим бюджетам на надання пільг та житлових субсидій населенню на оплату електроенергії,природного газу, послуг тепло-водопостачання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 </t>
  </si>
  <si>
    <t>Додаток  1                                                                                     до рішення районної ради   "Про районний бюджет  на 2017 рік" від 23 грудня 2016 року №155</t>
  </si>
  <si>
    <t>Додаток 2
до рішення  районної ради  "Про районний бюджет  на 2017 рік" від  23 грудня 2016 року 155</t>
  </si>
  <si>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</si>
  <si>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 з держбюджету місцевим бюджетам на надання  пільг та житл-х суб-й нас-ню на придб-ня тв-го та рідкого пічного побут.палива скрапл.газу</t>
  </si>
  <si>
    <t>Субвенція на утримання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</si>
  <si>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</si>
  <si>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</si>
  <si>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Субвенція з державного бюджету місцевим бюджетам на виплату допомоги сім'ям з дітьми, молозабезпеченим сім'ям, інвалідам з дитинства , дітям-інвалідам,  тимчасової державної допомоги дітям</t>
  </si>
  <si>
    <t>Освітня субвенція з державного бюджету місцевим бюджетам</t>
  </si>
  <si>
    <t>Медична субвенція з державного бюджету місцевим бюджетам</t>
  </si>
  <si>
    <t>Разом доходів</t>
  </si>
  <si>
    <t xml:space="preserve"> РАЗОМ по с/р :</t>
  </si>
  <si>
    <t>Районний бюджет</t>
  </si>
  <si>
    <t>Всього по району:</t>
  </si>
  <si>
    <t>Дотації з державного бюджету</t>
  </si>
  <si>
    <t>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</si>
  <si>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</si>
  <si>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 Відшкодування вартості лікарських засобів для лікування окремих захворювань</t>
  </si>
  <si>
    <t>Районна програма розвитку малого і середнього підприємництва на 2017-2020 роки</t>
  </si>
  <si>
    <t>Програма надання пільг хворим з хронічною нирковою недостатністю, що отримують програмний гемодіаліз в обласній лікарні та проживають в Новгород-Сіверському районі, на 2017 рік</t>
  </si>
  <si>
    <t>надання пільг та житлових субсидій населенню на придбання твердого та рідкого пічного побутового палива і скрапленого газу</t>
  </si>
  <si>
    <t>Субвенції з державного бюджету</t>
  </si>
  <si>
    <t>Субвенції з обласного бюджету</t>
  </si>
  <si>
    <t xml:space="preserve"> на поховання учасників бойових дій</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</si>
  <si>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</si>
  <si>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 xml:space="preserve">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</si>
  <si>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</si>
  <si>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</si>
  <si>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8106</t>
  </si>
  <si>
    <t>1500000</t>
  </si>
  <si>
    <t>1510000</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</si>
  <si>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</si>
  <si>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</si>
  <si>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освітня субвенція з державного бюджету місцевим бюджетам</t>
  </si>
  <si>
    <t>медична субвенція з державного бюджету місцевим бюджетам</t>
  </si>
  <si>
    <t>8370</t>
  </si>
  <si>
    <t>7618370</t>
  </si>
  <si>
    <t>Код типової відомчої класифікації видатків/код тимчасової класифікації видатків та кредитування місцевих бюджетів</t>
  </si>
  <si>
    <t>Назва</t>
  </si>
  <si>
    <t>Кошти, що передаються із загального фонду бюджету до бюджету розвитку (спеціального фонду)</t>
  </si>
  <si>
    <t>Забезпечення централізованих заходів з лікування хворих на цукровий та нецукровий діабет</t>
  </si>
  <si>
    <t xml:space="preserve">Районний відділ освіти                     Н-Сіверської РДА </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</si>
  <si>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</si>
  <si>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</si>
  <si>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</si>
  <si>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090413</t>
  </si>
  <si>
    <t>капітальні видатки за рахунок коштів, що передаються із загального фонду до бюджету розвитку (спеціального фонду)</t>
  </si>
  <si>
    <t xml:space="preserve">Управління агропромислового розвитку                   Н-Сіверської РДА </t>
  </si>
  <si>
    <t>Управління соціального захисту населення Н-Сіверської РДА</t>
  </si>
  <si>
    <t>Інша додаткова дотація з районного бюджету</t>
  </si>
  <si>
    <t>Інша субвенція із сільських бюджетів районному бюджету</t>
  </si>
  <si>
    <t>у т.ч. за рахунок освітньої субвенції</t>
  </si>
  <si>
    <t>Програма відшкодування з районного бюджету депутатам районної ради витрат, пов'язаних з депутатською діяльністю на 2016-2017 роки</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</si>
  <si>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</si>
  <si>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</si>
  <si>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</si>
  <si>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</si>
  <si>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</si>
  <si>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</si>
  <si>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 xml:space="preserve"> 7.Грем"яцька</t>
  </si>
  <si>
    <t xml:space="preserve"> 8.Дiгтярiвська</t>
  </si>
  <si>
    <t>10.Команська</t>
  </si>
  <si>
    <t>11.Кудлаївська</t>
  </si>
  <si>
    <t>12.Кам.-Слобiдська</t>
  </si>
  <si>
    <t>13.Ковпинська</t>
  </si>
  <si>
    <t>14.Ларинiвська</t>
  </si>
  <si>
    <t>15.Лiсконогiвська</t>
  </si>
  <si>
    <t>16.Мамекiнська</t>
  </si>
  <si>
    <t>17.Мих.-Cлобiдська</t>
  </si>
  <si>
    <t>18.Об"їднанська</t>
  </si>
  <si>
    <t>19.Орлiвська</t>
  </si>
  <si>
    <t>20.Печенюгівська</t>
  </si>
  <si>
    <t>21.Попiвська</t>
  </si>
  <si>
    <t>22.Смяцька</t>
  </si>
  <si>
    <t>23.Чайкинська</t>
  </si>
  <si>
    <t>24.Шептакiвська</t>
  </si>
  <si>
    <t>м.Н-Сіверський</t>
  </si>
  <si>
    <t>Інша субвенція із сільських бюджетів та бюджету м.Н-Сіверський</t>
  </si>
  <si>
    <t>Програма забезпечення діяльності комунальної установи "Районний трудовий архів" Новгород-Сіверської районної ради на 2016-2020 роки</t>
  </si>
  <si>
    <t>0312010</t>
  </si>
  <si>
    <t>0312180</t>
  </si>
  <si>
    <t>0312214</t>
  </si>
  <si>
    <t>0313131</t>
  </si>
  <si>
    <t>0313132</t>
  </si>
  <si>
    <t>0318601</t>
  </si>
  <si>
    <t>Програма надання матеріальної допомоги громадянам Новгород-Сіверського району, які перебувають у скрутному матеріальному становищі у 2016-2018 роках</t>
  </si>
  <si>
    <t>7300</t>
  </si>
  <si>
    <t>Сільське  і лісове господарство,рибне господрство та мисливство</t>
  </si>
  <si>
    <t>0113400</t>
  </si>
  <si>
    <t>0313400</t>
  </si>
  <si>
    <t>5317330</t>
  </si>
  <si>
    <t>Фінансування за борговими операціями</t>
  </si>
  <si>
    <t>Зміни обсягів готівкових  коштів на рахунку районного бюджету</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</si>
  <si>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</si>
  <si>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Районна Програма підтримки індивідуального житлового будівництва та розвитку особистого селянського господарства "Власний дім" на 2016-2020 роки"</t>
  </si>
  <si>
    <t>Програма підтримки діяльності Новгород-Сіверської районної організації ветеранів України на 2015-17 роки</t>
  </si>
  <si>
    <t xml:space="preserve">Відділ культури Н-Сіверської РДА </t>
  </si>
  <si>
    <t>Лікарні (всього)</t>
  </si>
  <si>
    <t>у т.ч. за рахунок медичної субвенції</t>
  </si>
  <si>
    <t>7994400,00</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</si>
  <si>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</si>
  <si>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</si>
  <si>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</si>
  <si>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</si>
  <si>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</si>
  <si>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</si>
  <si>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</si>
  <si>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</si>
  <si>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</si>
  <si>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</si>
  <si>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</si>
  <si>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Інша субвенція з обласного бюджету на виконання доручень виборців депутатами обласнох ради</t>
  </si>
  <si>
    <t xml:space="preserve"> на виконання доручень виборців депутатами обласної ради</t>
  </si>
  <si>
    <t>Районна програма по забезпеченню службовим житлом медичних працівників з вищою освітою на 2016-2017 роки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</si>
  <si>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</si>
  <si>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</si>
  <si>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</si>
  <si>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</si>
  <si>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</si>
  <si>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 xml:space="preserve">                                          Доходи районного бюджету на 2017 рік</t>
  </si>
  <si>
    <t>Плата за надання інших адміністративних послуг</t>
  </si>
  <si>
    <t>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здоров'я</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</si>
  <si>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</si>
  <si>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відшкодування вартості лікарських засобів для лікування окремих захворювань</t>
  </si>
  <si>
    <t>3141</t>
  </si>
  <si>
    <t>0313141</t>
  </si>
  <si>
    <t>Соціальні  програми і заходи  державних органів у справах молоді</t>
  </si>
  <si>
    <r>
      <t xml:space="preserve">                                                                                                                                                                                                                                                                                                                                                                                                                                          Показники міжбюджетних трансфертів між районним бюджетом та іншими бюджетами на 2017 рік                                                                                                                               </t>
    </r>
    <r>
      <rPr>
        <sz val="12"/>
        <rFont val="Times New Roman Cyr"/>
        <family val="0"/>
      </rPr>
      <t>грн</t>
    </r>
  </si>
  <si>
    <t>5108900,00</t>
  </si>
  <si>
    <t>9.Троїцька</t>
  </si>
  <si>
    <t>100000</t>
  </si>
  <si>
    <t>50000</t>
  </si>
  <si>
    <t>200000</t>
  </si>
  <si>
    <t>10000</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</si>
  <si>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</si>
  <si>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</si>
  <si>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</si>
  <si>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"Фінансування  районного бюджету  на 2017 рік"</t>
  </si>
  <si>
    <t xml:space="preserve"> на фінансування заходів Програми передачі нетелей багатодітним сім'ям, які проживають у сільській місцевості Чернігівської області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</si>
  <si>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</si>
  <si>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</si>
  <si>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</si>
  <si>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r>
      <t>РОЗПОДІЛ</t>
    </r>
    <r>
      <rPr>
        <b/>
        <sz val="14"/>
        <rFont val="Times New Roman"/>
        <family val="0"/>
      </rPr>
      <t xml:space="preserve">
видатків районного бюджету  на 2017 рік"</t>
    </r>
  </si>
  <si>
    <t>Код  програмноїї класифікації видатків та кредитування місцевих бюджетів</t>
  </si>
  <si>
    <t>0170</t>
  </si>
  <si>
    <t>Організаційне,інформаційно-аналітичне та матеріально-технічне забезпечення діяльності районної ради</t>
  </si>
  <si>
    <t>8600</t>
  </si>
  <si>
    <t>0118600</t>
  </si>
  <si>
    <t>Розрахунок обсягу міжбюджетних трансфертів</t>
  </si>
  <si>
    <t xml:space="preserve"> між районним та сільськими бюджетами</t>
  </si>
  <si>
    <t xml:space="preserve"> Н-Сіверського району на 2017 рік</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</si>
  <si>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</si>
  <si>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</si>
  <si>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</si>
  <si>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</si>
  <si>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</si>
  <si>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</si>
  <si>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</si>
  <si>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</si>
  <si>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</si>
  <si>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</si>
  <si>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де Hod - фінансовий норматив бюджетної  забезпеченості на одну дитину дошкільного віку (9352);</t>
  </si>
  <si>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</si>
  <si>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</si>
  <si>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</si>
  <si>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</si>
  <si>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</si>
  <si>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</si>
  <si>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</si>
  <si>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</si>
  <si>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Hk - фінансовий норматив бюджетної забезпеченості на культуру (178,071);</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</si>
  <si>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</si>
  <si>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</si>
  <si>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</si>
  <si>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</si>
  <si>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</si>
  <si>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</si>
  <si>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Населення на 01.01.2016 року           (чол)</t>
  </si>
  <si>
    <t>Прикріплене населення до клубних закладів на 01.01.2016 року                    (чол),Ni</t>
  </si>
  <si>
    <t>Розрахунковий показник обсягу видатків  (грн),Vki</t>
  </si>
  <si>
    <t>Діти від 0 до 6 років станом на 01.01.2016 року (чол),Di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</si>
  <si>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</si>
  <si>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</si>
  <si>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</si>
  <si>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</si>
  <si>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</si>
  <si>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</si>
  <si>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</si>
  <si>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</si>
  <si>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</si>
  <si>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</si>
  <si>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</si>
  <si>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</si>
  <si>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</si>
  <si>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</si>
  <si>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Кіровська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</si>
  <si>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</si>
  <si>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</si>
  <si>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</si>
  <si>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</si>
  <si>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</si>
  <si>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</si>
  <si>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</si>
  <si>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</si>
  <si>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</si>
  <si>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</si>
  <si>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</si>
  <si>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</si>
  <si>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</si>
  <si>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</si>
  <si>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</si>
  <si>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</si>
  <si>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</si>
  <si>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</si>
  <si>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8601</t>
  </si>
  <si>
    <t>0118601</t>
  </si>
  <si>
    <t>8602</t>
  </si>
  <si>
    <t>Розвиток місцевого самоврядування у Новгород-Сіверському районі на 2016-2017 роки</t>
  </si>
  <si>
    <t>0300000</t>
  </si>
  <si>
    <t>0310000</t>
  </si>
  <si>
    <t>2000</t>
  </si>
  <si>
    <t>2010</t>
  </si>
  <si>
    <t>0312000</t>
  </si>
  <si>
    <t>Багатопрофільна стаціонарна медична допомога населенню</t>
  </si>
  <si>
    <t>2180</t>
  </si>
  <si>
    <t>Первинна медична допомога населенню</t>
  </si>
  <si>
    <t>2214</t>
  </si>
  <si>
    <t>3000</t>
  </si>
  <si>
    <t>0313000</t>
  </si>
  <si>
    <t>3112</t>
  </si>
  <si>
    <t>0313112</t>
  </si>
  <si>
    <t>Заходи державної політики з питань дітей та їх соціального захисту</t>
  </si>
  <si>
    <t>3131</t>
  </si>
  <si>
    <t>Центри соціальних служб для сім'ї, дітей та молоді</t>
  </si>
  <si>
    <t>3132</t>
  </si>
  <si>
    <t>3133</t>
  </si>
  <si>
    <t>0313133</t>
  </si>
  <si>
    <t>60000</t>
  </si>
  <si>
    <t>Заходи державної політики із забезпечення рівних прав та можливостей жінок та чоловіків</t>
  </si>
  <si>
    <t>3134</t>
  </si>
  <si>
    <t>0313134</t>
  </si>
  <si>
    <t>Заходи державної політики з питань сім'ї</t>
  </si>
  <si>
    <t>5000</t>
  </si>
  <si>
    <t>0315000</t>
  </si>
  <si>
    <t>5011</t>
  </si>
  <si>
    <t>Проведення навчально-тренувальних зборів і змагань з олімпійських видів спорту</t>
  </si>
  <si>
    <t>0315011</t>
  </si>
  <si>
    <t>6324</t>
  </si>
  <si>
    <t>0316324</t>
  </si>
  <si>
    <t>7400</t>
  </si>
  <si>
    <t>0317400</t>
  </si>
  <si>
    <t>7450</t>
  </si>
  <si>
    <t>0317450</t>
  </si>
  <si>
    <t>7800</t>
  </si>
  <si>
    <t>0317800</t>
  </si>
  <si>
    <t>Сприяння розвитку малого і середнього підприємництва</t>
  </si>
  <si>
    <t>7810</t>
  </si>
  <si>
    <t>0317810</t>
  </si>
  <si>
    <t>0318000</t>
  </si>
  <si>
    <t>8000</t>
  </si>
  <si>
    <t>0318600</t>
  </si>
  <si>
    <t>1011000</t>
  </si>
  <si>
    <t>1000</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</si>
  <si>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</si>
  <si>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</si>
  <si>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1011090</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</si>
  <si>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</si>
  <si>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</si>
  <si>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</si>
  <si>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</si>
  <si>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1170</t>
  </si>
  <si>
    <t>1011170</t>
  </si>
  <si>
    <t>Методичне забезпечення діяльності навчальних закладів та  інші заходи в галузі освіти</t>
  </si>
  <si>
    <t>1190</t>
  </si>
  <si>
    <t>1011190</t>
  </si>
  <si>
    <t>Ценралізоване ведення бухгалтерського обліку</t>
  </si>
  <si>
    <t>1200</t>
  </si>
  <si>
    <t>1011200</t>
  </si>
  <si>
    <t>Здійснення централізованого господарського обслуговування</t>
  </si>
  <si>
    <t>1230</t>
  </si>
  <si>
    <t>1011230</t>
  </si>
  <si>
    <t>"Повернення кредитів до районного бюджету  та надання кредитів 
з районного бюджету на  2017 рік"</t>
  </si>
  <si>
    <t>Код  прграмної класифікації видатків та кредитування місцевих бюджетів</t>
  </si>
  <si>
    <t>0318106</t>
  </si>
  <si>
    <t>0318107</t>
  </si>
  <si>
    <t xml:space="preserve">Н-Сіверська районна                                           державна     адміністрація </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</si>
  <si>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</si>
  <si>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</si>
  <si>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</si>
  <si>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2414090</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</si>
  <si>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</si>
  <si>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</si>
  <si>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</si>
  <si>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</si>
  <si>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</si>
  <si>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</si>
  <si>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"Перелік об’єктів, видатки на які у 2017  році будуть проводитися за рахунок коштів бюджету розвитку"</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</si>
  <si>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</si>
  <si>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</si>
  <si>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 xml:space="preserve">"Перелік місцевих (регіональних) програм, які фінансуватимуться за рахунок коштів
районного бюджету у 2017 році"
</t>
  </si>
  <si>
    <t>Код типової програмної класифікації видатків/код тимчасової класифікації видатків та кредитування місцевих бюджетів ТПКВКМБ/ТКВКБМС</t>
  </si>
  <si>
    <t>Найменування головного розпорядника коштів,відповідального виконавця,бюджетної програми або напряму видатків гі
згідно з типовою відомчою/ТПКВКМБ/ТКВКБМС</t>
  </si>
  <si>
    <t>Надання допомоги дітям-сиротам та дітям, позбавленим батьківського піклування, яким виповнюється 18 років</t>
  </si>
  <si>
    <t>3160</t>
  </si>
  <si>
    <t>1013160</t>
  </si>
  <si>
    <t>6310</t>
  </si>
  <si>
    <t>1016310</t>
  </si>
  <si>
    <t>Програма  соціальної підтримки учасників антитерористичної операції та членів їх сімей у Новгород-Сіверському районі на 2017 рік</t>
  </si>
  <si>
    <t>Реалізація заходів щодо інвестиційного розвитку територій</t>
  </si>
  <si>
    <t>4000</t>
  </si>
  <si>
    <t>2414000</t>
  </si>
  <si>
    <t>4060</t>
  </si>
  <si>
    <t>2400000</t>
  </si>
  <si>
    <t>2410000</t>
  </si>
  <si>
    <t>2414060</t>
  </si>
  <si>
    <t>4090</t>
  </si>
  <si>
    <t>4200</t>
  </si>
  <si>
    <t>7330</t>
  </si>
  <si>
    <t>5300000</t>
  </si>
  <si>
    <t>5310000</t>
  </si>
  <si>
    <t>7600000</t>
  </si>
  <si>
    <t>7610000</t>
  </si>
  <si>
    <t>8010</t>
  </si>
  <si>
    <t>7618010</t>
  </si>
  <si>
    <t>8700</t>
  </si>
  <si>
    <t>8800</t>
  </si>
  <si>
    <t>7618700</t>
  </si>
  <si>
    <t>7618800</t>
  </si>
  <si>
    <t>1511000</t>
  </si>
  <si>
    <t>1511060</t>
  </si>
  <si>
    <t>Забезпечення належних умов для  виховання та розвитку дітей-сиріт і дітей, позбавлених батьківського піклування в дитячих будинках (в т.ч. сімейного типу, прийомні сім'ї)</t>
  </si>
  <si>
    <t>1513000</t>
  </si>
  <si>
    <t>3011</t>
  </si>
  <si>
    <t>1513011</t>
  </si>
  <si>
    <t>Субвенція з місцевого бюджету державному бюджету на виконання програм соціально-економічного та культурного розвитку регіонів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</si>
  <si>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</si>
  <si>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3021</t>
  </si>
  <si>
    <t>1513021</t>
  </si>
  <si>
    <t>3012</t>
  </si>
  <si>
    <t>1513012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</si>
  <si>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</si>
  <si>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3022</t>
  </si>
  <si>
    <t>1513022</t>
  </si>
  <si>
    <t>3013</t>
  </si>
  <si>
    <t>1513013</t>
  </si>
  <si>
    <t>Надання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</si>
  <si>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3023</t>
  </si>
  <si>
    <t>1513023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</si>
  <si>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</si>
  <si>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3014</t>
  </si>
  <si>
    <t>1513014</t>
  </si>
  <si>
    <t>Надання 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</si>
  <si>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3024</t>
  </si>
  <si>
    <t>1513024</t>
  </si>
  <si>
    <t>3050</t>
  </si>
  <si>
    <t>1513050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</si>
  <si>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</si>
  <si>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</si>
  <si>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</si>
  <si>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</si>
  <si>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Надання 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t>
  </si>
  <si>
    <t>3015</t>
  </si>
  <si>
    <t>1513015</t>
  </si>
  <si>
    <t>3025</t>
  </si>
  <si>
    <t>1513025</t>
  </si>
  <si>
    <t>3041</t>
  </si>
  <si>
    <t>1513041</t>
  </si>
  <si>
    <t>Надання допомоги у зв`язку з вагітністю і пологами</t>
  </si>
  <si>
    <t>3042</t>
  </si>
  <si>
    <t>1513042</t>
  </si>
  <si>
    <t>Надання допомоги на догляд за дитиною віком до 3 років</t>
  </si>
  <si>
    <t>3043</t>
  </si>
  <si>
    <t>1513043</t>
  </si>
  <si>
    <t>Надання допомоги при народженні дитини</t>
  </si>
  <si>
    <t>3044</t>
  </si>
  <si>
    <t>1513044</t>
  </si>
  <si>
    <t>Надання допомоги на дітей, над якими встановлено опіку чи піклування</t>
  </si>
  <si>
    <t>3045</t>
  </si>
  <si>
    <t>1513045</t>
  </si>
  <si>
    <t>Надання  допомоги на дітей одиноким матерям</t>
  </si>
  <si>
    <t>1513046</t>
  </si>
  <si>
    <t>3046</t>
  </si>
  <si>
    <t>Надання тимчасової державної допомоги дітям</t>
  </si>
  <si>
    <t>3048</t>
  </si>
  <si>
    <t>1513048</t>
  </si>
  <si>
    <t>Надання державної соціальної допомоги малозабезпеченим сім`ям</t>
  </si>
  <si>
    <t>3016</t>
  </si>
  <si>
    <t>1513016</t>
  </si>
  <si>
    <t>Надання субсидій населенню для відшкодування витрат на оплату житлово-комунальних послуг</t>
  </si>
  <si>
    <t>3026</t>
  </si>
  <si>
    <t>1513026</t>
  </si>
  <si>
    <t>1200000</t>
  </si>
  <si>
    <t>Надання субсидій населенню для відшкодування витрат на придбання твердого та рідкого пічного побутового палива і скрапленого газу</t>
  </si>
  <si>
    <t>1513402</t>
  </si>
  <si>
    <t>3080</t>
  </si>
  <si>
    <t>1513080</t>
  </si>
  <si>
    <t>Надання допомоги на догляд за інвалідом I чи II групи внаслідок психічного розладу</t>
  </si>
  <si>
    <t>3090</t>
  </si>
  <si>
    <t>1513090</t>
  </si>
  <si>
    <t>3181</t>
  </si>
  <si>
    <t>1513181</t>
  </si>
  <si>
    <t>Забезпечення соціальними послугами громадянам похилого віку, інвалідам, дітям-інвалідам, хворим, які не здатні до самообслуговування і потребують сторонньої допомоги,фізичними особами</t>
  </si>
  <si>
    <t>3202</t>
  </si>
  <si>
    <t>1513202</t>
  </si>
  <si>
    <t>Надання фінансової підтримки громадським організаціям інвалідів і ветеранів,діяльність яких має соціальну спрямованість</t>
  </si>
  <si>
    <t>1513049</t>
  </si>
  <si>
    <t>3049</t>
  </si>
  <si>
    <t>Надання державної соціальної допомоги інвалідам з дитинства та дітям-інвалідам</t>
  </si>
  <si>
    <t>3104</t>
  </si>
  <si>
    <t>1513104</t>
  </si>
  <si>
    <t>Забезпечення  соціальними послугами за місцем  проживання громадян, які не здадні до самообслуговуванння у зв"язку з похилим віком,хворобою,інвалідністю</t>
  </si>
  <si>
    <t>1513010</t>
  </si>
  <si>
    <t>3010</t>
  </si>
  <si>
    <t>Надання пільг та житлових субсидій населенню на оплату електроенергії, природного газу,послуг тепло-,водопостачаня і водовідведення, квартирної плати,вивезення побутового сміття та рідких нечистот</t>
  </si>
  <si>
    <t>1513020</t>
  </si>
  <si>
    <t>3020</t>
  </si>
  <si>
    <t>Надання пільг та  субсидій населенню на придбання твердого та рідкого пічного побутового палива і скрапленого газу</t>
  </si>
  <si>
    <t>1513030</t>
  </si>
  <si>
    <t>3030</t>
  </si>
  <si>
    <t>Програма  розвитку місцевого самоврядування у Новгород-Сіверському районі                                           на 2016-2017 роки</t>
  </si>
  <si>
    <t>Програма про надання матеріальної допомоги громадянам Новгород-Сіверського району                        у 2017 році</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</si>
  <si>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</si>
  <si>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1513040</t>
  </si>
  <si>
    <t>3040</t>
  </si>
  <si>
    <t>Надання допомоги сім"м з дітьми, малозабезпеченим сім"ям, інвалідам з дитинства, дітям інвалідам та тимчасової допомоги дітям</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</si>
  <si>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</si>
  <si>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</si>
  <si>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</si>
  <si>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</si>
  <si>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</si>
  <si>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</si>
  <si>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</si>
  <si>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</si>
  <si>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</si>
  <si>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</si>
  <si>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</si>
  <si>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</si>
  <si>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</si>
  <si>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</si>
  <si>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</si>
  <si>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</si>
  <si>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</si>
  <si>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</si>
  <si>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</si>
  <si>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Субвенція загального фонду на:</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</si>
  <si>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</si>
  <si>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</si>
  <si>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</si>
  <si>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</si>
  <si>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</si>
  <si>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</si>
  <si>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</si>
  <si>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</si>
  <si>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</si>
  <si>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</si>
  <si>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</si>
  <si>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 xml:space="preserve">Назва місцевого бюджету адміністративно-територіальної одиниці  </t>
  </si>
  <si>
    <t>в т.ч. бюджет розвитку</t>
  </si>
  <si>
    <t>….</t>
  </si>
  <si>
    <t>…</t>
  </si>
  <si>
    <t>Податки на власність</t>
  </si>
  <si>
    <t xml:space="preserve">Збори та плата за спеціальне використання природних ресурсів </t>
  </si>
  <si>
    <t xml:space="preserve">Податки на міжнародну торгівлю та зовнішні операції                                                                                   </t>
  </si>
  <si>
    <t>Окремі податки і збори, що зараховуються до місцевих бюджетів</t>
  </si>
  <si>
    <t>…..</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</si>
  <si>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</si>
  <si>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</si>
  <si>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</si>
  <si>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 xml:space="preserve">Дотації </t>
  </si>
  <si>
    <t>Субвенції</t>
  </si>
  <si>
    <t>Всього доходів</t>
  </si>
  <si>
    <t>(тис. грн.)/грн.</t>
  </si>
  <si>
    <t>0100000</t>
  </si>
  <si>
    <t>010116</t>
  </si>
  <si>
    <t>бюджет розвитку</t>
  </si>
  <si>
    <t xml:space="preserve">Всього </t>
  </si>
  <si>
    <t xml:space="preserve">з них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</si>
  <si>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</si>
  <si>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</si>
  <si>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</si>
  <si>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</si>
  <si>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у т.ч. за рахунок додаткової дотації</t>
  </si>
  <si>
    <t>Найменування місцевої (регіональної) програми</t>
  </si>
  <si>
    <t>Разом загальний та спеціальний фонди</t>
  </si>
  <si>
    <t>1060</t>
  </si>
  <si>
    <t>150101</t>
  </si>
  <si>
    <t>0490</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</si>
  <si>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</si>
  <si>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</si>
  <si>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</si>
  <si>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</si>
  <si>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</si>
  <si>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</si>
  <si>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Назва об’єктів відповідно  до проектно- кошторисної документації тощо</t>
  </si>
  <si>
    <t>Керівник секретаріату (секретар)_________________ради</t>
  </si>
  <si>
    <t>грн.</t>
  </si>
  <si>
    <t>Інші видатки</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</si>
  <si>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</si>
  <si>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</si>
  <si>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</si>
  <si>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</si>
  <si>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</si>
  <si>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</si>
  <si>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</si>
  <si>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</si>
  <si>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</si>
  <si>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</si>
  <si>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</si>
  <si>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Періодичні видання (газети та журнали)</t>
  </si>
  <si>
    <t>Районна програма "Мала преса" на 2013-15 рр.</t>
  </si>
  <si>
    <t>Районна програма на 2013-2015 роки із забезпечення житлом дітей0сиріт, дітей, позбавлених батьківського піклування, та осіб з їх числа</t>
  </si>
  <si>
    <t>210105</t>
  </si>
  <si>
    <t>Видатки на запобігання та ліквідацію надзвичайних ситуацій та наслідків стихійного лиха</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</si>
  <si>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</si>
  <si>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</si>
  <si>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</si>
  <si>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</si>
  <si>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</si>
  <si>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</si>
  <si>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</si>
  <si>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</si>
  <si>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t>
  </si>
  <si>
    <t>Програми в галузі сільського господарства, лісового господарства, рибальства та мисливства</t>
  </si>
  <si>
    <r>
      <t xml:space="preserve">Районна  рада </t>
    </r>
    <r>
      <rPr>
        <i/>
        <sz val="10"/>
        <rFont val="Times New Roman"/>
        <family val="1"/>
      </rPr>
      <t>(відповідальний виконавець)</t>
    </r>
    <r>
      <rPr>
        <b/>
        <sz val="11"/>
        <rFont val="Times New Roman"/>
        <family val="1"/>
      </rPr>
      <t xml:space="preserve"> </t>
    </r>
  </si>
  <si>
    <t>080101</t>
  </si>
  <si>
    <t>Охорона здоров'я</t>
  </si>
  <si>
    <t>Соціальний захист та соціальне забезпечення</t>
  </si>
  <si>
    <t>Програми і заходи центрів соціальних служб для сім'ї, дітей та молоді</t>
  </si>
  <si>
    <t>091107</t>
  </si>
  <si>
    <t>12000</t>
  </si>
  <si>
    <t>Засоби масової інформації</t>
  </si>
  <si>
    <t>Періодичні видання (газети, журнали)</t>
  </si>
  <si>
    <t>130000</t>
  </si>
  <si>
    <t>Фізична культура і спорт</t>
  </si>
  <si>
    <t>130102</t>
  </si>
  <si>
    <t>150000</t>
  </si>
  <si>
    <t>Будівництво</t>
  </si>
  <si>
    <t>Житлове будівництво та придбання житла окремих категорій населення</t>
  </si>
  <si>
    <t>Інші послуги, пов'язані з еконо-мічною діяльністю</t>
  </si>
  <si>
    <t>180000</t>
  </si>
  <si>
    <t>210000</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</si>
  <si>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</si>
  <si>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</si>
  <si>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250000</t>
  </si>
  <si>
    <t>Видатки, не віднесені до основних груп</t>
  </si>
  <si>
    <t>070201</t>
  </si>
  <si>
    <t>070000</t>
  </si>
  <si>
    <t>Освіта</t>
  </si>
  <si>
    <t>070401</t>
  </si>
  <si>
    <t>070802</t>
  </si>
  <si>
    <t>070804</t>
  </si>
  <si>
    <t>070805</t>
  </si>
  <si>
    <t>070806</t>
  </si>
  <si>
    <t>Інші заклади освіти</t>
  </si>
  <si>
    <t>070808</t>
  </si>
  <si>
    <t>091108</t>
  </si>
  <si>
    <t>3400</t>
  </si>
  <si>
    <t>3402</t>
  </si>
  <si>
    <t>1513400</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</si>
  <si>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</si>
  <si>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0133</t>
  </si>
  <si>
    <t>03</t>
  </si>
  <si>
    <t>0731</t>
  </si>
  <si>
    <t>0726</t>
  </si>
  <si>
    <t>0763</t>
  </si>
  <si>
    <t>1090</t>
  </si>
  <si>
    <t>1040</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</si>
</sst>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quot;р.&quot;"/>
    <numFmt numFmtId="198" formatCode="0.000"/>
    <numFmt numFmtId="199" formatCode="#,##0.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s>
  <fonts count="80">
    <font>
      <sz val="10"/>
      <name val="Times New Roman"/>
      <family val="0"/>
    </font>
    <font>
      <b/>
      <sz val="10"/>
      <name val="Arial"/>
      <family val="0"/>
    </font>
    <font>
      <i/>
      <sz val="10"/>
      <name val="Arial"/>
      <family val="0"/>
    </font>
    <font>
      <b/>
      <i/>
      <sz val="10"/>
      <name val="Arial"/>
      <family val="0"/>
    </font>
    <font>
      <sz val="8"/>
      <name val="Times New Roman"/>
      <family val="0"/>
    </font>
    <font>
      <sz val="9"/>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b/>
      <sz val="18"/>
      <name val="Times New Roman Cyr"/>
      <family val="1"/>
    </font>
    <font>
      <b/>
      <sz val="14"/>
      <name val="Times New Roman Cyr"/>
      <family val="1"/>
    </font>
    <font>
      <sz val="11"/>
      <color indexed="8"/>
      <name val="Times New Roman"/>
      <family val="1"/>
    </font>
    <font>
      <sz val="14"/>
      <name val="Times New Roman"/>
      <family val="1"/>
    </font>
    <font>
      <b/>
      <sz val="18"/>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0"/>
    </font>
    <font>
      <i/>
      <sz val="11"/>
      <name val="Times New Roman"/>
      <family val="1"/>
    </font>
    <font>
      <b/>
      <i/>
      <sz val="11"/>
      <name val="Times New Roman"/>
      <family val="1"/>
    </font>
    <font>
      <b/>
      <sz val="16"/>
      <name val="Times New Roman Cyr"/>
      <family val="0"/>
    </font>
    <font>
      <b/>
      <sz val="12"/>
      <name val="Times New Roman CYR"/>
      <family val="0"/>
    </font>
    <font>
      <vertAlign val="superscript"/>
      <sz val="8"/>
      <name val="Times New Roman"/>
      <family val="1"/>
    </font>
    <font>
      <b/>
      <vertAlign val="superscript"/>
      <sz val="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sz val="13"/>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sz val="13"/>
      <name val="Times New Roman Cyr"/>
      <family val="0"/>
    </font>
    <font>
      <sz val="13"/>
      <color indexed="8"/>
      <name val="Times New Roman"/>
      <family val="1"/>
    </font>
    <font>
      <i/>
      <sz val="9"/>
      <color indexed="8"/>
      <name val="Times New Roman"/>
      <family val="1"/>
    </font>
    <font>
      <i/>
      <sz val="8"/>
      <name val="Times New Roman"/>
      <family val="0"/>
    </font>
    <font>
      <b/>
      <i/>
      <sz val="10"/>
      <color indexed="8"/>
      <name val="Times New Roman"/>
      <family val="1"/>
    </font>
    <font>
      <b/>
      <i/>
      <sz val="10"/>
      <name val="Times New Roman"/>
      <family val="1"/>
    </font>
    <font>
      <sz val="16"/>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right/>
      <top style="thin"/>
      <bottom style="thin"/>
    </border>
    <border>
      <left/>
      <right style="thin"/>
      <top style="thin"/>
      <bottom style="thin"/>
    </border>
    <border>
      <left style="thin"/>
      <right/>
      <top style="thin"/>
      <bottom style="thin"/>
    </border>
    <border>
      <left>
        <color indexed="63"/>
      </left>
      <right style="thin"/>
      <top style="thin"/>
      <bottom>
        <color indexed="63"/>
      </bottom>
    </border>
    <border>
      <left>
        <color indexed="63"/>
      </left>
      <right style="thin"/>
      <top>
        <color indexed="63"/>
      </top>
      <bottom style="thin"/>
    </border>
  </borders>
  <cellStyleXfs count="124">
    <xf numFmtId="0" fontId="2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8" fillId="6"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4"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55"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56"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483">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29" fillId="0" borderId="0" xfId="0" applyFont="1" applyAlignment="1">
      <alignment/>
    </xf>
    <xf numFmtId="0" fontId="0" fillId="0" borderId="0" xfId="0" applyFont="1" applyAlignment="1">
      <alignment/>
    </xf>
    <xf numFmtId="0" fontId="0" fillId="26" borderId="0" xfId="0" applyFont="1" applyFill="1" applyAlignment="1">
      <alignment/>
    </xf>
    <xf numFmtId="0" fontId="35" fillId="0" borderId="0" xfId="0" applyFont="1" applyBorder="1" applyAlignment="1">
      <alignment horizontal="center" vertical="center" wrapText="1"/>
    </xf>
    <xf numFmtId="0" fontId="36" fillId="0" borderId="0" xfId="0" applyFont="1" applyBorder="1" applyAlignment="1">
      <alignment horizontal="right" vertical="center" wrapText="1"/>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49" fontId="7" fillId="26" borderId="16" xfId="0" applyNumberFormat="1" applyFont="1" applyFill="1" applyBorder="1" applyAlignment="1">
      <alignment horizontal="right" wrapText="1"/>
    </xf>
    <xf numFmtId="49" fontId="7" fillId="26" borderId="16" xfId="0" applyNumberFormat="1" applyFont="1" applyFill="1" applyBorder="1" applyAlignment="1">
      <alignment wrapText="1"/>
    </xf>
    <xf numFmtId="0" fontId="0" fillId="26" borderId="0" xfId="0" applyFont="1" applyFill="1" applyBorder="1" applyAlignment="1">
      <alignment/>
    </xf>
    <xf numFmtId="0" fontId="31" fillId="0" borderId="16"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left" vertical="center" wrapText="1"/>
      <protection/>
    </xf>
    <xf numFmtId="184" fontId="40" fillId="0" borderId="16" xfId="0" applyNumberFormat="1" applyFont="1" applyBorder="1" applyAlignment="1">
      <alignment vertical="center" wrapText="1"/>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0" fillId="0" borderId="16" xfId="0" applyNumberFormat="1" applyFont="1" applyFill="1" applyBorder="1" applyAlignment="1" applyProtection="1">
      <alignment horizontal="center" vertical="center" wrapText="1"/>
      <protection/>
    </xf>
    <xf numFmtId="184" fontId="0" fillId="0" borderId="16" xfId="0" applyNumberFormat="1" applyFont="1" applyFill="1" applyBorder="1" applyAlignment="1" applyProtection="1">
      <alignment horizontal="right" vertical="center" wrapText="1"/>
      <protection/>
    </xf>
    <xf numFmtId="184" fontId="42" fillId="0" borderId="16" xfId="0" applyNumberFormat="1" applyFont="1" applyBorder="1" applyAlignment="1">
      <alignment vertical="center" wrapText="1"/>
    </xf>
    <xf numFmtId="184" fontId="0" fillId="0" borderId="16" xfId="0" applyNumberFormat="1" applyFont="1" applyFill="1" applyBorder="1" applyAlignment="1" applyProtection="1">
      <alignment horizontal="right" vertical="center" wrapText="1"/>
      <protection/>
    </xf>
    <xf numFmtId="184" fontId="43" fillId="0" borderId="16" xfId="0" applyNumberFormat="1" applyFont="1" applyBorder="1" applyAlignment="1">
      <alignment vertical="center" wrapText="1"/>
    </xf>
    <xf numFmtId="0" fontId="32" fillId="0" borderId="16" xfId="0" applyFont="1" applyBorder="1" applyAlignment="1">
      <alignment vertical="center" wrapText="1"/>
    </xf>
    <xf numFmtId="0" fontId="22" fillId="0" borderId="16"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16" xfId="0" applyNumberFormat="1" applyFont="1" applyFill="1" applyBorder="1" applyAlignment="1" applyProtection="1">
      <alignment vertical="center" wrapText="1"/>
      <protection/>
    </xf>
    <xf numFmtId="184" fontId="33" fillId="0" borderId="16" xfId="0" applyNumberFormat="1" applyFont="1" applyFill="1" applyBorder="1" applyAlignment="1" applyProtection="1">
      <alignment horizontal="right" vertical="center" wrapText="1"/>
      <protection/>
    </xf>
    <xf numFmtId="184" fontId="37" fillId="0" borderId="16" xfId="0" applyNumberFormat="1" applyFont="1" applyBorder="1" applyAlignment="1">
      <alignment vertical="center" wrapText="1"/>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84" fontId="41"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84" fontId="42" fillId="0" borderId="16" xfId="95" applyNumberFormat="1" applyFont="1" applyBorder="1">
      <alignment vertical="top"/>
      <protection/>
    </xf>
    <xf numFmtId="0" fontId="31" fillId="0" borderId="16" xfId="0" applyFont="1" applyBorder="1" applyAlignment="1">
      <alignment vertical="center" wrapText="1"/>
    </xf>
    <xf numFmtId="0" fontId="45"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38" fillId="0" borderId="16" xfId="0" applyFont="1" applyBorder="1" applyAlignment="1">
      <alignment wrapText="1"/>
    </xf>
    <xf numFmtId="0" fontId="7" fillId="0" borderId="16" xfId="0" applyFont="1" applyBorder="1" applyAlignment="1">
      <alignment vertical="center" wrapText="1"/>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22" fillId="0" borderId="17"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vertical="center" wrapText="1"/>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184" fontId="41" fillId="13" borderId="16" xfId="95" applyNumberFormat="1" applyFont="1" applyFill="1" applyBorder="1" applyAlignment="1">
      <alignment vertical="center"/>
      <protection/>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84" fontId="42"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84" fontId="5" fillId="13" borderId="16" xfId="0" applyNumberFormat="1" applyFont="1" applyFill="1" applyBorder="1" applyAlignment="1" applyProtection="1">
      <alignment vertical="top"/>
      <protection/>
    </xf>
    <xf numFmtId="0" fontId="33" fillId="13" borderId="16" xfId="0" applyFont="1" applyFill="1" applyBorder="1" applyAlignment="1">
      <alignment horizontal="justify" vertical="center" wrapText="1"/>
    </xf>
    <xf numFmtId="184" fontId="57" fillId="0" borderId="16" xfId="95" applyNumberFormat="1" applyFont="1" applyBorder="1" applyAlignment="1">
      <alignment vertical="top" wrapText="1"/>
      <protection/>
    </xf>
    <xf numFmtId="184" fontId="57" fillId="13" borderId="16" xfId="95" applyNumberFormat="1" applyFont="1" applyFill="1" applyBorder="1" applyAlignment="1">
      <alignment vertical="top" wrapText="1"/>
      <protection/>
    </xf>
    <xf numFmtId="0" fontId="22" fillId="0" borderId="0" xfId="0" applyFont="1" applyFill="1" applyAlignment="1">
      <alignment/>
    </xf>
    <xf numFmtId="0" fontId="37" fillId="0" borderId="16" xfId="0" applyFont="1" applyBorder="1" applyAlignment="1">
      <alignment horizontal="justify" vertical="center" wrapText="1"/>
    </xf>
    <xf numFmtId="2" fontId="25" fillId="0" borderId="16" xfId="105"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5"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0" fontId="31" fillId="0" borderId="16" xfId="0" applyFont="1" applyBorder="1" applyAlignment="1">
      <alignment horizontal="justify" vertical="center" wrapText="1"/>
    </xf>
    <xf numFmtId="2" fontId="29" fillId="0" borderId="16" xfId="105" applyNumberFormat="1" applyFont="1" applyBorder="1" applyAlignment="1">
      <alignment vertical="center" wrapText="1"/>
      <protection/>
    </xf>
    <xf numFmtId="0" fontId="31" fillId="26" borderId="16" xfId="0" applyFont="1" applyFill="1" applyBorder="1" applyAlignment="1">
      <alignment horizontal="justify" vertical="center" wrapText="1"/>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41" fillId="13" borderId="16" xfId="95" applyNumberFormat="1" applyFont="1" applyFill="1" applyBorder="1" applyAlignment="1">
      <alignment horizontal="center" vertical="center"/>
      <protection/>
    </xf>
    <xf numFmtId="3" fontId="41" fillId="0" borderId="16" xfId="95" applyNumberFormat="1" applyFont="1" applyBorder="1" applyAlignment="1">
      <alignment horizontal="center" vertical="center"/>
      <protection/>
    </xf>
    <xf numFmtId="3" fontId="42"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23" fillId="0" borderId="0" xfId="0" applyFont="1" applyFill="1" applyAlignment="1">
      <alignment/>
    </xf>
    <xf numFmtId="0" fontId="31" fillId="0" borderId="16" xfId="0" applyNumberFormat="1" applyFont="1" applyFill="1" applyBorder="1" applyAlignment="1" applyProtection="1">
      <alignment vertical="center" wrapText="1"/>
      <protection/>
    </xf>
    <xf numFmtId="0" fontId="33" fillId="0" borderId="16" xfId="0" applyFont="1" applyBorder="1" applyAlignment="1">
      <alignment horizontal="justify" vertical="top" wrapText="1"/>
    </xf>
    <xf numFmtId="0" fontId="33" fillId="0" borderId="16" xfId="0" applyFont="1" applyBorder="1" applyAlignment="1">
      <alignment wrapText="1"/>
    </xf>
    <xf numFmtId="0" fontId="33" fillId="0" borderId="18" xfId="0" applyFont="1" applyBorder="1" applyAlignment="1">
      <alignment horizontal="left" vertical="center" wrapText="1"/>
    </xf>
    <xf numFmtId="0" fontId="33" fillId="0" borderId="16" xfId="0" applyFont="1" applyBorder="1" applyAlignment="1">
      <alignment horizontal="left" vertical="center" wrapText="1"/>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9" fillId="0" borderId="16" xfId="0" applyFont="1" applyFill="1" applyBorder="1" applyAlignment="1" applyProtection="1">
      <alignment/>
      <protection locked="0"/>
    </xf>
    <xf numFmtId="0" fontId="59" fillId="0" borderId="16" xfId="0" applyFont="1" applyFill="1" applyBorder="1" applyAlignment="1" applyProtection="1">
      <alignment horizontal="center"/>
      <protection locked="0"/>
    </xf>
    <xf numFmtId="0" fontId="59" fillId="0" borderId="16" xfId="0" applyFont="1" applyFill="1" applyBorder="1" applyAlignment="1" applyProtection="1">
      <alignment horizontal="left"/>
      <protection/>
    </xf>
    <xf numFmtId="0" fontId="60" fillId="0" borderId="16" xfId="0" applyFont="1" applyFill="1" applyBorder="1" applyAlignment="1" applyProtection="1">
      <alignment/>
      <protection/>
    </xf>
    <xf numFmtId="0" fontId="22" fillId="0" borderId="16" xfId="0" applyFont="1" applyBorder="1" applyAlignment="1">
      <alignment horizontal="center" vertical="center" wrapText="1"/>
    </xf>
    <xf numFmtId="0" fontId="33" fillId="0" borderId="0" xfId="0" applyNumberFormat="1" applyFont="1" applyFill="1" applyAlignment="1" applyProtection="1">
      <alignment horizontal="center" vertical="center" wrapText="1"/>
      <protection/>
    </xf>
    <xf numFmtId="0" fontId="0" fillId="0" borderId="16" xfId="0" applyFont="1" applyBorder="1" applyAlignment="1">
      <alignment horizontal="center" vertical="top" wrapText="1"/>
    </xf>
    <xf numFmtId="0" fontId="0" fillId="0" borderId="16" xfId="0" applyFont="1" applyBorder="1" applyAlignment="1">
      <alignment horizontal="center" wrapText="1"/>
    </xf>
    <xf numFmtId="0" fontId="0" fillId="0" borderId="16" xfId="0" applyFont="1" applyBorder="1" applyAlignment="1">
      <alignment horizontal="center" vertical="center" wrapText="1"/>
    </xf>
    <xf numFmtId="2" fontId="7" fillId="26" borderId="16" xfId="0" applyNumberFormat="1" applyFont="1" applyFill="1" applyBorder="1" applyAlignment="1">
      <alignment horizontal="right" wrapText="1"/>
    </xf>
    <xf numFmtId="4" fontId="7" fillId="26" borderId="16" xfId="0" applyNumberFormat="1" applyFont="1" applyFill="1" applyBorder="1" applyAlignment="1">
      <alignment wrapText="1"/>
    </xf>
    <xf numFmtId="2" fontId="30" fillId="26" borderId="16" xfId="0" applyNumberFormat="1" applyFont="1" applyFill="1" applyBorder="1" applyAlignment="1">
      <alignment horizontal="right" wrapText="1"/>
    </xf>
    <xf numFmtId="184" fontId="22" fillId="0" borderId="16" xfId="0" applyNumberFormat="1" applyFont="1" applyFill="1" applyBorder="1" applyAlignment="1" applyProtection="1">
      <alignment horizontal="right" vertical="center" wrapText="1"/>
      <protection/>
    </xf>
    <xf numFmtId="184" fontId="41" fillId="0" borderId="16" xfId="0" applyNumberFormat="1" applyFont="1" applyBorder="1" applyAlignment="1">
      <alignment vertical="center" wrapText="1"/>
    </xf>
    <xf numFmtId="49" fontId="30" fillId="26" borderId="16" xfId="0" applyNumberFormat="1" applyFont="1" applyFill="1" applyBorder="1" applyAlignment="1">
      <alignment horizontal="right" wrapText="1"/>
    </xf>
    <xf numFmtId="0" fontId="64" fillId="0" borderId="19" xfId="0" applyNumberFormat="1" applyFont="1" applyFill="1" applyBorder="1" applyAlignment="1" applyProtection="1">
      <alignment horizontal="center" vertical="center" wrapText="1"/>
      <protection/>
    </xf>
    <xf numFmtId="0" fontId="38" fillId="0" borderId="0" xfId="0" applyNumberFormat="1" applyFont="1" applyFill="1" applyAlignment="1" applyProtection="1">
      <alignment/>
      <protection/>
    </xf>
    <xf numFmtId="0" fontId="65" fillId="0" borderId="0" xfId="0" applyFont="1" applyFill="1" applyAlignment="1">
      <alignment/>
    </xf>
    <xf numFmtId="0" fontId="63" fillId="0" borderId="0" xfId="0" applyNumberFormat="1" applyFont="1" applyFill="1" applyAlignment="1" applyProtection="1">
      <alignment/>
      <protection/>
    </xf>
    <xf numFmtId="0" fontId="68" fillId="0" borderId="0" xfId="0" applyFont="1" applyFill="1" applyAlignment="1">
      <alignment/>
    </xf>
    <xf numFmtId="0" fontId="63" fillId="0" borderId="16" xfId="0" applyFont="1" applyBorder="1" applyAlignment="1">
      <alignment horizontal="center" vertical="center" wrapText="1"/>
    </xf>
    <xf numFmtId="49" fontId="63" fillId="0" borderId="16" xfId="0" applyNumberFormat="1" applyFont="1" applyBorder="1" applyAlignment="1">
      <alignment horizontal="center" vertical="center" wrapText="1"/>
    </xf>
    <xf numFmtId="0" fontId="63" fillId="0" borderId="16" xfId="0" applyFont="1" applyBorder="1" applyAlignment="1">
      <alignment horizontal="justify" vertical="center" wrapText="1"/>
    </xf>
    <xf numFmtId="49" fontId="66" fillId="13" borderId="16" xfId="0" applyNumberFormat="1" applyFont="1" applyFill="1" applyBorder="1" applyAlignment="1">
      <alignment horizontal="center" vertical="center" wrapText="1"/>
    </xf>
    <xf numFmtId="184" fontId="67" fillId="13" borderId="16" xfId="0" applyNumberFormat="1" applyFont="1" applyFill="1" applyBorder="1" applyAlignment="1">
      <alignment vertical="center"/>
    </xf>
    <xf numFmtId="184" fontId="66" fillId="13" borderId="16" xfId="0" applyNumberFormat="1" applyFont="1" applyFill="1" applyBorder="1" applyAlignment="1" applyProtection="1">
      <alignment vertical="center"/>
      <protection/>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84" fontId="62"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42" fillId="13" borderId="16" xfId="121" applyNumberFormat="1" applyFont="1" applyFill="1" applyBorder="1" applyAlignment="1">
      <alignment horizontal="center" vertical="top"/>
    </xf>
    <xf numFmtId="1" fontId="42" fillId="0" borderId="16" xfId="121" applyNumberFormat="1" applyFont="1" applyBorder="1" applyAlignment="1">
      <alignment horizontal="center" vertical="top"/>
    </xf>
    <xf numFmtId="1" fontId="41" fillId="0" borderId="16" xfId="121"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184" fontId="62"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184" fontId="37" fillId="0" borderId="16" xfId="95" applyNumberFormat="1" applyFont="1" applyBorder="1" applyAlignment="1">
      <alignment vertical="top" wrapText="1"/>
      <protection/>
    </xf>
    <xf numFmtId="184" fontId="62" fillId="0" borderId="16" xfId="95" applyNumberFormat="1" applyFont="1" applyBorder="1" applyAlignment="1">
      <alignment horizontal="center" vertical="center" wrapText="1"/>
      <protection/>
    </xf>
    <xf numFmtId="184" fontId="62"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41" fillId="13" borderId="16" xfId="95" applyNumberFormat="1" applyFont="1" applyFill="1" applyBorder="1" applyAlignment="1">
      <alignment horizontal="right" vertical="center"/>
      <protection/>
    </xf>
    <xf numFmtId="3" fontId="41" fillId="26" borderId="16" xfId="95" applyNumberFormat="1" applyFont="1" applyFill="1" applyBorder="1" applyAlignment="1">
      <alignment horizontal="right" vertical="center"/>
      <protection/>
    </xf>
    <xf numFmtId="3" fontId="42" fillId="26" borderId="16" xfId="95" applyNumberFormat="1" applyFont="1" applyFill="1" applyBorder="1" applyAlignment="1">
      <alignment horizontal="right" vertical="center"/>
      <protection/>
    </xf>
    <xf numFmtId="3" fontId="41" fillId="0" borderId="16" xfId="95" applyNumberFormat="1" applyFont="1" applyBorder="1" applyAlignment="1">
      <alignment horizontal="right" vertical="center"/>
      <protection/>
    </xf>
    <xf numFmtId="3" fontId="42" fillId="0" borderId="16" xfId="95" applyNumberFormat="1" applyFont="1" applyBorder="1" applyAlignment="1">
      <alignment horizontal="right" vertical="center"/>
      <protection/>
    </xf>
    <xf numFmtId="3" fontId="42" fillId="13" borderId="16" xfId="95" applyNumberFormat="1" applyFont="1" applyFill="1" applyBorder="1" applyAlignment="1">
      <alignment horizontal="right" vertical="center"/>
      <protection/>
    </xf>
    <xf numFmtId="3" fontId="58" fillId="26" borderId="16" xfId="0" applyNumberFormat="1" applyFont="1" applyFill="1" applyBorder="1" applyAlignment="1" applyProtection="1">
      <alignment horizontal="right" vertical="center"/>
      <protection/>
    </xf>
    <xf numFmtId="0" fontId="25" fillId="26" borderId="16" xfId="0" applyFont="1" applyFill="1" applyBorder="1" applyAlignment="1">
      <alignment wrapText="1"/>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40" fillId="4" borderId="16" xfId="0" applyNumberFormat="1" applyFont="1" applyFill="1" applyBorder="1" applyAlignment="1">
      <alignment horizontal="right" vertical="center"/>
    </xf>
    <xf numFmtId="3" fontId="40"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7"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71" fillId="0" borderId="16" xfId="0" applyNumberFormat="1" applyFont="1" applyFill="1" applyBorder="1" applyAlignment="1" applyProtection="1">
      <alignment horizontal="center" vertical="center" wrapText="1"/>
      <protection/>
    </xf>
    <xf numFmtId="0" fontId="4" fillId="0" borderId="17" xfId="0" applyFont="1" applyBorder="1" applyAlignment="1">
      <alignment horizontal="center" vertical="center" wrapText="1"/>
    </xf>
    <xf numFmtId="0" fontId="4" fillId="0" borderId="0" xfId="0" applyFont="1" applyFill="1" applyAlignment="1">
      <alignment/>
    </xf>
    <xf numFmtId="2" fontId="30" fillId="0" borderId="16" xfId="105" applyNumberFormat="1" applyFont="1" applyBorder="1" applyAlignment="1" quotePrefix="1">
      <alignment horizontal="left" vertical="center" wrapText="1"/>
      <protection/>
    </xf>
    <xf numFmtId="3" fontId="42"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84" fontId="60"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5" applyNumberFormat="1" applyFont="1" applyBorder="1" applyAlignment="1" quotePrefix="1">
      <alignment vertical="center" wrapText="1"/>
      <protection/>
    </xf>
    <xf numFmtId="3" fontId="42" fillId="13" borderId="16" xfId="95" applyNumberFormat="1" applyFont="1" applyFill="1" applyBorder="1">
      <alignment vertical="top"/>
      <protection/>
    </xf>
    <xf numFmtId="3" fontId="42" fillId="0" borderId="16" xfId="95" applyNumberFormat="1" applyFont="1" applyBorder="1">
      <alignment vertical="top"/>
      <protection/>
    </xf>
    <xf numFmtId="3" fontId="41"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0" fontId="33" fillId="0" borderId="16" xfId="0" applyFont="1" applyBorder="1" applyAlignment="1">
      <alignment horizontal="justify" vertical="center" wrapText="1"/>
    </xf>
    <xf numFmtId="184" fontId="37" fillId="0" borderId="16" xfId="95" applyNumberFormat="1" applyFont="1" applyBorder="1" applyAlignment="1">
      <alignment vertical="top" wrapText="1"/>
      <protection/>
    </xf>
    <xf numFmtId="3" fontId="37" fillId="0" borderId="16" xfId="95" applyNumberFormat="1" applyFont="1" applyBorder="1" applyAlignment="1">
      <alignment horizontal="center" vertical="center"/>
      <protection/>
    </xf>
    <xf numFmtId="3" fontId="40" fillId="0" borderId="16" xfId="95" applyNumberFormat="1" applyFont="1" applyBorder="1" applyAlignment="1">
      <alignment horizontal="center" vertical="center"/>
      <protection/>
    </xf>
    <xf numFmtId="0" fontId="23" fillId="4" borderId="16" xfId="0" applyFont="1" applyFill="1" applyBorder="1" applyAlignment="1">
      <alignment horizontal="center" vertical="center" wrapText="1"/>
    </xf>
    <xf numFmtId="49" fontId="23" fillId="4" borderId="16" xfId="0" applyNumberFormat="1" applyFont="1" applyFill="1" applyBorder="1" applyAlignment="1">
      <alignment horizontal="center" vertical="center" wrapText="1"/>
    </xf>
    <xf numFmtId="0" fontId="23" fillId="4" borderId="16" xfId="0" applyFont="1" applyFill="1" applyBorder="1" applyAlignment="1">
      <alignment horizontal="justify" vertical="center" wrapText="1"/>
    </xf>
    <xf numFmtId="184" fontId="59" fillId="4" borderId="16" xfId="0" applyNumberFormat="1" applyFont="1" applyFill="1" applyBorder="1" applyAlignment="1">
      <alignment vertical="justify"/>
    </xf>
    <xf numFmtId="3" fontId="59" fillId="4" borderId="16" xfId="0" applyNumberFormat="1" applyFont="1" applyFill="1" applyBorder="1" applyAlignment="1">
      <alignment horizontal="center" vertical="center"/>
    </xf>
    <xf numFmtId="3" fontId="63" fillId="0" borderId="16" xfId="0" applyNumberFormat="1" applyFont="1" applyFill="1" applyBorder="1" applyAlignment="1" applyProtection="1">
      <alignment horizontal="center" vertical="center"/>
      <protection/>
    </xf>
    <xf numFmtId="3" fontId="69" fillId="0" borderId="16" xfId="0" applyNumberFormat="1" applyFont="1" applyBorder="1" applyAlignment="1">
      <alignment horizontal="center" vertical="center"/>
    </xf>
    <xf numFmtId="0" fontId="38" fillId="4" borderId="16" xfId="0" applyFont="1" applyFill="1" applyBorder="1" applyAlignment="1">
      <alignment horizontal="center" vertical="center" wrapText="1"/>
    </xf>
    <xf numFmtId="49" fontId="38"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38" fillId="4" borderId="16" xfId="0" applyNumberFormat="1" applyFont="1" applyFill="1" applyBorder="1" applyAlignment="1" applyProtection="1">
      <alignment horizontal="center" vertical="center"/>
      <protection/>
    </xf>
    <xf numFmtId="0" fontId="33" fillId="0" borderId="0" xfId="0" applyNumberFormat="1" applyFont="1" applyFill="1" applyAlignment="1" applyProtection="1">
      <alignment horizontal="left" vertical="center" wrapText="1"/>
      <protection/>
    </xf>
    <xf numFmtId="3" fontId="0" fillId="13" borderId="16" xfId="0" applyNumberFormat="1" applyFont="1" applyFill="1" applyBorder="1" applyAlignment="1" applyProtection="1">
      <alignment horizontal="right" vertical="center"/>
      <protection/>
    </xf>
    <xf numFmtId="3" fontId="41" fillId="13" borderId="16" xfId="95" applyNumberFormat="1" applyFont="1" applyFill="1" applyBorder="1" applyAlignment="1">
      <alignment horizontal="right" vertical="center"/>
      <protection/>
    </xf>
    <xf numFmtId="0" fontId="23" fillId="26" borderId="16" xfId="0" applyFont="1" applyFill="1" applyBorder="1" applyAlignment="1">
      <alignment vertical="center" wrapText="1"/>
    </xf>
    <xf numFmtId="49" fontId="23" fillId="26" borderId="16" xfId="0" applyNumberFormat="1" applyFont="1" applyFill="1" applyBorder="1" applyAlignment="1">
      <alignment wrapText="1"/>
    </xf>
    <xf numFmtId="2" fontId="23" fillId="26" borderId="16" xfId="0" applyNumberFormat="1" applyFont="1" applyFill="1" applyBorder="1" applyAlignment="1">
      <alignment horizontal="right" wrapText="1"/>
    </xf>
    <xf numFmtId="49" fontId="23" fillId="26" borderId="16" xfId="0" applyNumberFormat="1" applyFont="1" applyFill="1" applyBorder="1" applyAlignment="1">
      <alignment horizontal="right" wrapText="1"/>
    </xf>
    <xf numFmtId="4" fontId="23" fillId="26" borderId="16" xfId="0" applyNumberFormat="1" applyFont="1" applyFill="1" applyBorder="1" applyAlignment="1">
      <alignment wrapText="1"/>
    </xf>
    <xf numFmtId="2" fontId="59" fillId="26" borderId="16" xfId="0" applyNumberFormat="1" applyFont="1" applyFill="1" applyBorder="1" applyAlignment="1">
      <alignment wrapText="1"/>
    </xf>
    <xf numFmtId="0" fontId="6" fillId="0" borderId="0" xfId="0" applyNumberFormat="1" applyFont="1" applyFill="1" applyAlignment="1" applyProtection="1">
      <alignment/>
      <protection/>
    </xf>
    <xf numFmtId="0" fontId="46" fillId="0" borderId="16" xfId="0" applyFont="1" applyBorder="1" applyAlignment="1">
      <alignment horizontal="center" vertical="center" wrapText="1"/>
    </xf>
    <xf numFmtId="49" fontId="45" fillId="0" borderId="16" xfId="0" applyNumberFormat="1" applyFont="1" applyBorder="1" applyAlignment="1">
      <alignment horizontal="center" vertical="center" wrapText="1"/>
    </xf>
    <xf numFmtId="3" fontId="43" fillId="0" borderId="16" xfId="95" applyNumberFormat="1" applyFont="1" applyBorder="1" applyAlignment="1">
      <alignment horizontal="right" vertical="center"/>
      <protection/>
    </xf>
    <xf numFmtId="3" fontId="72" fillId="0" borderId="16" xfId="95" applyNumberFormat="1" applyFont="1" applyBorder="1" applyAlignment="1">
      <alignment horizontal="right" vertical="center"/>
      <protection/>
    </xf>
    <xf numFmtId="3" fontId="72" fillId="26" borderId="16" xfId="95" applyNumberFormat="1" applyFont="1" applyFill="1" applyBorder="1" applyAlignment="1">
      <alignment horizontal="right" vertical="center"/>
      <protection/>
    </xf>
    <xf numFmtId="0" fontId="6" fillId="0" borderId="0" xfId="0" applyFont="1" applyFill="1" applyAlignment="1">
      <alignment/>
    </xf>
    <xf numFmtId="3" fontId="43" fillId="0" borderId="16" xfId="95" applyNumberFormat="1" applyFont="1" applyBorder="1" applyAlignment="1">
      <alignment horizontal="right" vertical="center"/>
      <protection/>
    </xf>
    <xf numFmtId="3" fontId="43" fillId="26" borderId="16" xfId="95" applyNumberFormat="1" applyFont="1" applyFill="1" applyBorder="1" applyAlignment="1">
      <alignment horizontal="right" vertical="center"/>
      <protection/>
    </xf>
    <xf numFmtId="0" fontId="73" fillId="0" borderId="0" xfId="0" applyNumberFormat="1" applyFont="1" applyFill="1" applyAlignment="1" applyProtection="1">
      <alignment/>
      <protection/>
    </xf>
    <xf numFmtId="49" fontId="46" fillId="0" borderId="16" xfId="0" applyNumberFormat="1" applyFont="1" applyBorder="1" applyAlignment="1">
      <alignment horizontal="center" vertical="center" wrapText="1"/>
    </xf>
    <xf numFmtId="0" fontId="73"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63" fillId="13" borderId="16" xfId="0" applyFont="1" applyFill="1" applyBorder="1" applyAlignment="1">
      <alignment horizontal="center" vertical="center" wrapText="1"/>
    </xf>
    <xf numFmtId="0" fontId="22" fillId="0" borderId="16" xfId="0" applyNumberFormat="1" applyFont="1" applyFill="1" applyBorder="1" applyAlignment="1" applyProtection="1">
      <alignment horizontal="center" vertical="center" wrapText="1"/>
      <protection/>
    </xf>
    <xf numFmtId="0" fontId="42" fillId="0" borderId="0" xfId="0" applyNumberFormat="1" applyFont="1" applyFill="1" applyAlignment="1" applyProtection="1">
      <alignment/>
      <protection/>
    </xf>
    <xf numFmtId="0" fontId="37" fillId="0" borderId="16" xfId="0" applyFont="1" applyBorder="1" applyAlignment="1">
      <alignment horizontal="center" vertical="center" wrapText="1"/>
    </xf>
    <xf numFmtId="49" fontId="37" fillId="0" borderId="16" xfId="0" applyNumberFormat="1" applyFont="1" applyBorder="1" applyAlignment="1">
      <alignment horizontal="center" vertical="center" wrapText="1"/>
    </xf>
    <xf numFmtId="0" fontId="37" fillId="0" borderId="16" xfId="0" applyNumberFormat="1" applyFont="1" applyFill="1" applyBorder="1" applyAlignment="1" applyProtection="1">
      <alignment horizontal="left" vertical="center"/>
      <protection/>
    </xf>
    <xf numFmtId="0" fontId="42" fillId="0" borderId="0" xfId="0" applyFont="1" applyFill="1" applyAlignment="1">
      <alignment/>
    </xf>
    <xf numFmtId="0" fontId="37" fillId="26" borderId="16" xfId="0" applyFont="1" applyFill="1" applyBorder="1" applyAlignment="1">
      <alignment horizontal="justify" vertical="center" wrapText="1"/>
    </xf>
    <xf numFmtId="0" fontId="42" fillId="26" borderId="0" xfId="0" applyNumberFormat="1" applyFont="1" applyFill="1" applyAlignment="1" applyProtection="1">
      <alignment/>
      <protection/>
    </xf>
    <xf numFmtId="0" fontId="37" fillId="26" borderId="16" xfId="0" applyFont="1" applyFill="1" applyBorder="1" applyAlignment="1">
      <alignment horizontal="center" vertical="center" wrapText="1"/>
    </xf>
    <xf numFmtId="49" fontId="37" fillId="26" borderId="16" xfId="0" applyNumberFormat="1" applyFont="1" applyFill="1" applyBorder="1" applyAlignment="1">
      <alignment horizontal="center" vertical="center" wrapText="1"/>
    </xf>
    <xf numFmtId="3" fontId="41" fillId="26" borderId="16" xfId="95" applyNumberFormat="1" applyFont="1" applyFill="1" applyBorder="1" applyAlignment="1">
      <alignment horizontal="center" vertical="center"/>
      <protection/>
    </xf>
    <xf numFmtId="0" fontId="42" fillId="26" borderId="0" xfId="0" applyFont="1" applyFill="1" applyAlignment="1">
      <alignment/>
    </xf>
    <xf numFmtId="0" fontId="40" fillId="0" borderId="16" xfId="0" applyFont="1" applyBorder="1" applyAlignment="1">
      <alignment horizontal="center" vertical="center" wrapText="1"/>
    </xf>
    <xf numFmtId="3" fontId="62" fillId="0" borderId="16" xfId="0" applyNumberFormat="1" applyFont="1" applyBorder="1" applyAlignment="1">
      <alignment horizontal="center" vertical="center"/>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3"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0" fontId="23" fillId="13" borderId="16" xfId="0" applyFont="1" applyFill="1" applyBorder="1" applyAlignment="1">
      <alignment horizontal="left" vertical="center" wrapText="1"/>
    </xf>
    <xf numFmtId="184" fontId="42" fillId="0" borderId="16" xfId="95" applyNumberFormat="1" applyFont="1" applyBorder="1" applyAlignment="1">
      <alignment horizontal="right" vertical="center"/>
      <protection/>
    </xf>
    <xf numFmtId="2" fontId="30" fillId="0" borderId="16" xfId="105" applyNumberFormat="1" applyFont="1" applyBorder="1" applyAlignment="1">
      <alignment vertical="center" wrapText="1"/>
      <protection/>
    </xf>
    <xf numFmtId="0" fontId="22"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16" xfId="0" applyFont="1" applyBorder="1" applyAlignment="1">
      <alignment horizontal="center" vertical="center" wrapText="1"/>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62" fillId="13" borderId="16" xfId="95" applyNumberFormat="1" applyFont="1" applyFill="1" applyBorder="1" applyAlignment="1">
      <alignment horizontal="center" vertical="center"/>
      <protection/>
    </xf>
    <xf numFmtId="3" fontId="62" fillId="0" borderId="16" xfId="95" applyNumberFormat="1" applyFont="1" applyBorder="1" applyAlignment="1">
      <alignment horizontal="center" vertical="center"/>
      <protection/>
    </xf>
    <xf numFmtId="3" fontId="43" fillId="0" borderId="16" xfId="95" applyNumberFormat="1" applyFont="1" applyBorder="1" applyAlignment="1">
      <alignment horizontal="right" vertical="center"/>
      <protection/>
    </xf>
    <xf numFmtId="3" fontId="42" fillId="0" borderId="16" xfId="95" applyNumberFormat="1" applyFont="1" applyBorder="1" applyAlignment="1">
      <alignment horizontal="right" vertical="center"/>
      <protection/>
    </xf>
    <xf numFmtId="3" fontId="42" fillId="26" borderId="16" xfId="95" applyNumberFormat="1" applyFont="1" applyFill="1" applyBorder="1" applyAlignment="1">
      <alignment horizontal="right" vertical="center"/>
      <protection/>
    </xf>
    <xf numFmtId="2" fontId="23" fillId="13" borderId="16" xfId="105" applyNumberFormat="1" applyFont="1" applyFill="1" applyBorder="1" applyAlignment="1">
      <alignment vertical="center" wrapText="1"/>
      <protection/>
    </xf>
    <xf numFmtId="184" fontId="41" fillId="13" borderId="16" xfId="95" applyNumberFormat="1" applyFont="1" applyFill="1" applyBorder="1">
      <alignment vertical="top"/>
      <protection/>
    </xf>
    <xf numFmtId="0" fontId="30" fillId="0" borderId="20" xfId="0" applyFont="1" applyFill="1" applyBorder="1" applyAlignment="1">
      <alignment horizontal="justify" vertical="top" wrapText="1"/>
    </xf>
    <xf numFmtId="184" fontId="62"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84"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84" fontId="62" fillId="4" borderId="16" xfId="95" applyNumberFormat="1" applyFont="1" applyFill="1" applyBorder="1">
      <alignment vertical="top"/>
      <protection/>
    </xf>
    <xf numFmtId="3" fontId="59" fillId="4" borderId="16" xfId="95" applyNumberFormat="1" applyFont="1" applyFill="1" applyBorder="1" applyAlignment="1">
      <alignment horizontal="center" vertical="center"/>
      <protection/>
    </xf>
    <xf numFmtId="3" fontId="62" fillId="0" borderId="21" xfId="95" applyNumberFormat="1" applyFont="1" applyBorder="1" applyAlignment="1">
      <alignment horizontal="center" vertical="center"/>
      <protection/>
    </xf>
    <xf numFmtId="0" fontId="0" fillId="0" borderId="20" xfId="0" applyBorder="1" applyAlignment="1">
      <alignment horizontal="center" vertical="center"/>
    </xf>
    <xf numFmtId="2" fontId="25" fillId="0" borderId="16" xfId="0" applyNumberFormat="1" applyFont="1" applyBorder="1" applyAlignment="1">
      <alignment vertical="center" wrapText="1"/>
    </xf>
    <xf numFmtId="2" fontId="75" fillId="0" borderId="16" xfId="0" applyNumberFormat="1" applyFont="1" applyBorder="1" applyAlignment="1">
      <alignment vertical="center" wrapText="1"/>
    </xf>
    <xf numFmtId="3" fontId="41" fillId="26" borderId="16" xfId="95" applyNumberFormat="1" applyFont="1" applyFill="1" applyBorder="1" applyAlignment="1">
      <alignment horizontal="right" vertical="center"/>
      <protection/>
    </xf>
    <xf numFmtId="3" fontId="59" fillId="0" borderId="21"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40" fillId="13" borderId="16" xfId="0" applyNumberFormat="1" applyFont="1" applyFill="1" applyBorder="1" applyAlignment="1">
      <alignment vertical="center" wrapText="1"/>
    </xf>
    <xf numFmtId="184" fontId="37" fillId="13" borderId="16" xfId="95" applyNumberFormat="1" applyFont="1" applyFill="1" applyBorder="1" applyAlignment="1">
      <alignment vertical="top" wrapText="1"/>
      <protection/>
    </xf>
    <xf numFmtId="3" fontId="37" fillId="13" borderId="16" xfId="95" applyNumberFormat="1" applyFont="1" applyFill="1" applyBorder="1" applyAlignment="1">
      <alignment horizontal="center" vertical="center"/>
      <protection/>
    </xf>
    <xf numFmtId="3" fontId="40" fillId="13" borderId="16" xfId="95" applyNumberFormat="1" applyFont="1" applyFill="1" applyBorder="1" applyAlignment="1">
      <alignment horizontal="center" vertical="center"/>
      <protection/>
    </xf>
    <xf numFmtId="3" fontId="41"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7" fillId="26" borderId="16" xfId="0" applyNumberFormat="1" applyFont="1" applyFill="1" applyBorder="1" applyAlignment="1">
      <alignment horizontal="left" vertical="center" wrapText="1"/>
    </xf>
    <xf numFmtId="3" fontId="37" fillId="26" borderId="16" xfId="0" applyNumberFormat="1" applyFont="1" applyFill="1" applyBorder="1" applyAlignment="1">
      <alignment horizontal="justify" vertical="top" wrapText="1"/>
    </xf>
    <xf numFmtId="0" fontId="33" fillId="0" borderId="20" xfId="0" applyFont="1" applyBorder="1" applyAlignment="1">
      <alignment horizontal="justify" vertical="top" wrapText="1"/>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2" fontId="25" fillId="0" borderId="16" xfId="105" applyNumberFormat="1" applyFont="1" applyBorder="1" applyAlignment="1" quotePrefix="1">
      <alignment vertical="center" wrapText="1"/>
      <protection/>
    </xf>
    <xf numFmtId="2" fontId="29" fillId="0" borderId="16" xfId="105"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42" fillId="0" borderId="0" xfId="0" applyFont="1" applyAlignment="1">
      <alignment/>
    </xf>
    <xf numFmtId="0" fontId="42" fillId="0" borderId="0" xfId="0" applyNumberFormat="1" applyFont="1" applyFill="1" applyAlignment="1" applyProtection="1">
      <alignment horizontal="left" vertical="center" wrapText="1"/>
      <protection/>
    </xf>
    <xf numFmtId="0" fontId="24" fillId="0" borderId="0" xfId="0" applyAlignment="1">
      <alignment/>
    </xf>
    <xf numFmtId="0" fontId="62"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78" fillId="0" borderId="0" xfId="0" applyFont="1" applyAlignment="1">
      <alignment horizontal="center"/>
    </xf>
    <xf numFmtId="0" fontId="24" fillId="0" borderId="0" xfId="0" applyAlignment="1">
      <alignment/>
    </xf>
    <xf numFmtId="0" fontId="33" fillId="0" borderId="0" xfId="0" applyFont="1" applyBorder="1" applyAlignment="1">
      <alignment/>
    </xf>
    <xf numFmtId="0" fontId="33" fillId="0" borderId="0" xfId="0" applyFont="1" applyBorder="1" applyAlignment="1">
      <alignment/>
    </xf>
    <xf numFmtId="0" fontId="24" fillId="0" borderId="0" xfId="0" applyAlignment="1">
      <alignment horizontal="center"/>
    </xf>
    <xf numFmtId="0" fontId="24" fillId="0" borderId="0" xfId="0" applyAlignment="1">
      <alignment wrapText="1"/>
    </xf>
    <xf numFmtId="0" fontId="30" fillId="0" borderId="0" xfId="0" applyFont="1" applyAlignment="1">
      <alignment wrapText="1"/>
    </xf>
    <xf numFmtId="0" fontId="24" fillId="0" borderId="0" xfId="0"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1"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87" fontId="33" fillId="0" borderId="16" xfId="0" applyNumberFormat="1" applyFont="1" applyBorder="1" applyAlignment="1">
      <alignment/>
    </xf>
    <xf numFmtId="0" fontId="33" fillId="26" borderId="16" xfId="0" applyFont="1" applyFill="1" applyBorder="1" applyAlignment="1">
      <alignment wrapText="1"/>
    </xf>
    <xf numFmtId="0" fontId="46" fillId="13" borderId="16" xfId="0" applyFont="1" applyFill="1" applyBorder="1" applyAlignment="1">
      <alignment horizontal="center" vertical="center"/>
    </xf>
    <xf numFmtId="3" fontId="46"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0" fontId="33" fillId="13" borderId="16" xfId="0" applyFont="1" applyFill="1" applyBorder="1" applyAlignment="1">
      <alignment/>
    </xf>
    <xf numFmtId="198" fontId="24" fillId="0" borderId="0" xfId="0" applyNumberForma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7" fillId="13" borderId="16" xfId="0" applyNumberFormat="1" applyFont="1" applyFill="1" applyBorder="1" applyAlignment="1">
      <alignment horizontal="center" vertical="center" wrapText="1"/>
    </xf>
    <xf numFmtId="184" fontId="41" fillId="13" borderId="16" xfId="95" applyNumberFormat="1" applyFont="1" applyFill="1" applyBorder="1">
      <alignment vertical="top"/>
      <protection/>
    </xf>
    <xf numFmtId="49" fontId="40" fillId="13" borderId="16" xfId="0" applyNumberFormat="1" applyFont="1" applyFill="1" applyBorder="1" applyAlignment="1">
      <alignment horizontal="center" vertical="center" wrapText="1"/>
    </xf>
    <xf numFmtId="0" fontId="31" fillId="0" borderId="16" xfId="0" applyFont="1" applyBorder="1" applyAlignment="1">
      <alignment horizontal="justify" vertical="center" wrapText="1"/>
    </xf>
    <xf numFmtId="184" fontId="37" fillId="26" borderId="16" xfId="95" applyNumberFormat="1" applyFont="1" applyFill="1" applyBorder="1" applyAlignment="1">
      <alignment horizontal="center" vertical="top" wrapText="1"/>
      <protection/>
    </xf>
    <xf numFmtId="4" fontId="62" fillId="0" borderId="16" xfId="0" applyNumberFormat="1" applyFont="1" applyBorder="1" applyAlignment="1">
      <alignment vertical="center" wrapText="1"/>
    </xf>
    <xf numFmtId="0" fontId="0" fillId="0" borderId="16"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39"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0" fillId="0" borderId="0" xfId="0" applyAlignment="1">
      <alignment/>
    </xf>
    <xf numFmtId="0" fontId="32" fillId="0" borderId="0" xfId="0" applyNumberFormat="1" applyFont="1" applyFill="1" applyAlignment="1" applyProtection="1">
      <alignment horizontal="center"/>
      <protection/>
    </xf>
    <xf numFmtId="0" fontId="32" fillId="0" borderId="0" xfId="0" applyFont="1" applyAlignment="1">
      <alignment horizontal="center"/>
    </xf>
    <xf numFmtId="0" fontId="33" fillId="0" borderId="0" xfId="0" applyNumberFormat="1" applyFont="1" applyFill="1" applyAlignment="1" applyProtection="1">
      <alignment horizontal="left" vertical="center" wrapText="1"/>
      <protection/>
    </xf>
    <xf numFmtId="0" fontId="32" fillId="0" borderId="0" xfId="0" applyNumberFormat="1" applyFont="1" applyFill="1" applyAlignment="1" applyProtection="1">
      <alignment horizontal="center" vertical="center" wrapText="1"/>
      <protection/>
    </xf>
    <xf numFmtId="0" fontId="32" fillId="0" borderId="0" xfId="0" applyFont="1" applyFill="1" applyAlignment="1">
      <alignment horizontal="center" vertical="center" wrapText="1"/>
    </xf>
    <xf numFmtId="0" fontId="23" fillId="0" borderId="1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0" fillId="0" borderId="16"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38" fillId="0" borderId="0" xfId="0" applyNumberFormat="1" applyFont="1" applyFill="1" applyAlignment="1" applyProtection="1">
      <alignment/>
      <protection/>
    </xf>
    <xf numFmtId="0" fontId="4"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70"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21"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22"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30" fillId="0" borderId="25" xfId="0" applyNumberFormat="1" applyFont="1" applyFill="1" applyBorder="1" applyAlignment="1" applyProtection="1">
      <alignment horizontal="center" vertical="center" wrapText="1"/>
      <protection/>
    </xf>
    <xf numFmtId="0" fontId="30" fillId="0" borderId="26" xfId="0" applyNumberFormat="1" applyFont="1" applyFill="1" applyBorder="1" applyAlignment="1" applyProtection="1">
      <alignment horizontal="center" vertical="center" wrapText="1"/>
      <protection/>
    </xf>
    <xf numFmtId="0" fontId="65" fillId="0" borderId="0" xfId="0" applyNumberFormat="1" applyFont="1" applyFill="1" applyAlignment="1" applyProtection="1">
      <alignment/>
      <protection/>
    </xf>
    <xf numFmtId="0" fontId="33" fillId="0" borderId="0" xfId="0" applyNumberFormat="1" applyFont="1" applyFill="1" applyAlignment="1" applyProtection="1">
      <alignment horizontal="left" vertical="top" wrapText="1"/>
      <protection/>
    </xf>
    <xf numFmtId="0" fontId="33" fillId="0" borderId="0" xfId="0" applyFont="1" applyAlignment="1">
      <alignment wrapText="1"/>
    </xf>
    <xf numFmtId="0" fontId="22" fillId="26" borderId="18" xfId="0" applyFont="1" applyFill="1" applyBorder="1" applyAlignment="1">
      <alignment horizontal="center" vertical="center" wrapText="1"/>
    </xf>
    <xf numFmtId="0" fontId="22" fillId="26" borderId="22" xfId="0" applyFont="1" applyFill="1" applyBorder="1" applyAlignment="1">
      <alignment horizontal="center" vertical="center" wrapText="1"/>
    </xf>
    <xf numFmtId="0" fontId="22" fillId="26" borderId="17" xfId="0" applyFont="1" applyFill="1" applyBorder="1" applyAlignment="1">
      <alignment horizontal="center" vertical="center" wrapText="1"/>
    </xf>
    <xf numFmtId="0" fontId="48" fillId="0" borderId="18"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17" xfId="0" applyFont="1" applyBorder="1" applyAlignment="1">
      <alignment horizontal="center" vertical="center" wrapText="1"/>
    </xf>
    <xf numFmtId="0" fontId="23" fillId="26" borderId="13" xfId="0" applyFont="1" applyFill="1" applyBorder="1" applyAlignment="1">
      <alignment horizontal="center" vertical="center" wrapText="1"/>
    </xf>
    <xf numFmtId="0" fontId="23" fillId="26" borderId="27" xfId="0" applyFont="1" applyFill="1" applyBorder="1" applyAlignment="1">
      <alignment horizontal="center" vertical="center" wrapText="1"/>
    </xf>
    <xf numFmtId="0" fontId="23" fillId="26" borderId="15" xfId="0" applyFont="1" applyFill="1" applyBorder="1" applyAlignment="1">
      <alignment horizontal="center" vertical="center" wrapText="1"/>
    </xf>
    <xf numFmtId="0" fontId="23" fillId="26" borderId="28" xfId="0" applyFont="1" applyFill="1" applyBorder="1" applyAlignment="1">
      <alignment horizontal="center" vertical="center" wrapText="1"/>
    </xf>
    <xf numFmtId="0" fontId="23" fillId="26" borderId="21" xfId="0" applyFont="1" applyFill="1" applyBorder="1" applyAlignment="1">
      <alignment horizontal="center" vertical="center" wrapText="1"/>
    </xf>
    <xf numFmtId="0" fontId="23" fillId="26" borderId="23" xfId="0" applyFont="1" applyFill="1" applyBorder="1" applyAlignment="1">
      <alignment horizontal="center" vertical="center" wrapText="1"/>
    </xf>
    <xf numFmtId="0" fontId="23" fillId="26" borderId="20" xfId="0" applyFont="1" applyFill="1" applyBorder="1" applyAlignment="1">
      <alignment horizontal="center" vertical="center" wrapText="1"/>
    </xf>
    <xf numFmtId="0" fontId="23" fillId="26" borderId="21" xfId="0" applyFont="1" applyFill="1" applyBorder="1" applyAlignment="1">
      <alignment horizontal="center" vertical="center" wrapText="1"/>
    </xf>
    <xf numFmtId="0" fontId="23" fillId="26" borderId="23" xfId="0" applyFont="1" applyFill="1" applyBorder="1" applyAlignment="1">
      <alignment horizontal="center" vertical="center" wrapText="1"/>
    </xf>
    <xf numFmtId="0" fontId="23" fillId="26" borderId="20" xfId="0" applyFont="1" applyFill="1" applyBorder="1" applyAlignment="1">
      <alignment horizontal="center" vertical="center" wrapText="1"/>
    </xf>
    <xf numFmtId="0" fontId="23" fillId="26" borderId="18" xfId="0" applyFont="1" applyFill="1" applyBorder="1" applyAlignment="1">
      <alignment horizontal="center" vertical="center" wrapText="1"/>
    </xf>
    <xf numFmtId="0" fontId="23" fillId="26" borderId="22" xfId="0" applyFont="1" applyFill="1" applyBorder="1" applyAlignment="1">
      <alignment horizontal="center" vertical="center" wrapText="1"/>
    </xf>
    <xf numFmtId="0" fontId="47" fillId="0" borderId="0" xfId="0" applyFont="1" applyAlignment="1">
      <alignment horizontal="center" vertical="center" wrapText="1"/>
    </xf>
    <xf numFmtId="3" fontId="62" fillId="0" borderId="21" xfId="95" applyNumberFormat="1" applyFont="1" applyBorder="1" applyAlignment="1">
      <alignment horizontal="center" vertical="center"/>
      <protection/>
    </xf>
    <xf numFmtId="0" fontId="0" fillId="0" borderId="20" xfId="0" applyBorder="1" applyAlignment="1">
      <alignment horizontal="center" vertical="center"/>
    </xf>
    <xf numFmtId="3" fontId="59" fillId="13" borderId="21" xfId="95" applyNumberFormat="1" applyFont="1" applyFill="1" applyBorder="1" applyAlignment="1">
      <alignment horizontal="center" vertical="center"/>
      <protection/>
    </xf>
    <xf numFmtId="0" fontId="22" fillId="0" borderId="20" xfId="0" applyFont="1" applyBorder="1" applyAlignment="1">
      <alignment horizontal="center" vertical="center"/>
    </xf>
    <xf numFmtId="0" fontId="30" fillId="0" borderId="0" xfId="0" applyNumberFormat="1" applyFont="1" applyFill="1" applyAlignment="1" applyProtection="1">
      <alignment horizontal="left" vertical="top"/>
      <protection/>
    </xf>
    <xf numFmtId="0" fontId="31" fillId="0" borderId="16" xfId="0" applyFont="1" applyBorder="1" applyAlignment="1">
      <alignment horizontal="center" vertical="center" wrapText="1"/>
    </xf>
    <xf numFmtId="0" fontId="0" fillId="0" borderId="16" xfId="0" applyBorder="1" applyAlignment="1">
      <alignment/>
    </xf>
    <xf numFmtId="0" fontId="74" fillId="0" borderId="0" xfId="0" applyNumberFormat="1" applyFont="1" applyFill="1" applyAlignment="1" applyProtection="1">
      <alignment horizontal="center"/>
      <protection/>
    </xf>
    <xf numFmtId="0" fontId="30" fillId="0" borderId="20" xfId="0" applyFont="1" applyBorder="1" applyAlignment="1">
      <alignment horizontal="center" vertical="center"/>
    </xf>
    <xf numFmtId="3" fontId="62" fillId="0" borderId="21" xfId="95" applyNumberFormat="1" applyFont="1" applyBorder="1" applyAlignment="1">
      <alignment horizontal="center" vertical="center"/>
      <protection/>
    </xf>
    <xf numFmtId="3" fontId="59" fillId="13" borderId="21" xfId="95" applyNumberFormat="1" applyFont="1" applyFill="1" applyBorder="1" applyAlignment="1">
      <alignment horizontal="center" vertical="center"/>
      <protection/>
    </xf>
    <xf numFmtId="0" fontId="22" fillId="13" borderId="20" xfId="0" applyFont="1" applyFill="1" applyBorder="1" applyAlignment="1">
      <alignment horizontal="center" vertical="center"/>
    </xf>
    <xf numFmtId="0" fontId="0" fillId="0" borderId="0" xfId="0" applyFont="1" applyAlignment="1">
      <alignment horizontal="left" vertical="center" wrapText="1"/>
    </xf>
    <xf numFmtId="3" fontId="60" fillId="4" borderId="21" xfId="0" applyNumberFormat="1" applyFont="1" applyFill="1" applyBorder="1" applyAlignment="1">
      <alignment horizontal="center" vertical="center"/>
    </xf>
    <xf numFmtId="3" fontId="42" fillId="0" borderId="21" xfId="95" applyNumberFormat="1" applyFont="1" applyBorder="1" applyAlignment="1">
      <alignment horizontal="center" vertical="top"/>
      <protection/>
    </xf>
    <xf numFmtId="0" fontId="0" fillId="0" borderId="20" xfId="0" applyBorder="1" applyAlignment="1">
      <alignment horizontal="center" vertical="top"/>
    </xf>
    <xf numFmtId="3" fontId="30" fillId="13" borderId="21" xfId="0" applyNumberFormat="1" applyFont="1" applyFill="1" applyBorder="1" applyAlignment="1" applyProtection="1">
      <alignment horizontal="center" vertical="center"/>
      <protection/>
    </xf>
    <xf numFmtId="0" fontId="74" fillId="0" borderId="0" xfId="0" applyNumberFormat="1" applyFont="1" applyFill="1" applyAlignment="1" applyProtection="1">
      <alignment/>
      <protection/>
    </xf>
    <xf numFmtId="0" fontId="74" fillId="0" borderId="0" xfId="0" applyFont="1" applyAlignment="1">
      <alignment/>
    </xf>
    <xf numFmtId="0" fontId="42" fillId="0" borderId="0" xfId="0" applyNumberFormat="1" applyFont="1" applyFill="1" applyAlignment="1" applyProtection="1">
      <alignment horizontal="left" vertical="center" wrapText="1"/>
      <protection/>
    </xf>
    <xf numFmtId="0" fontId="42" fillId="0" borderId="0" xfId="0" applyFont="1" applyAlignment="1">
      <alignment/>
    </xf>
    <xf numFmtId="0" fontId="59" fillId="0" borderId="0" xfId="0" applyFont="1" applyAlignment="1">
      <alignment horizontal="center"/>
    </xf>
    <xf numFmtId="0" fontId="62" fillId="0" borderId="0" xfId="0" applyFont="1" applyAlignment="1">
      <alignment/>
    </xf>
    <xf numFmtId="0" fontId="62" fillId="0" borderId="0" xfId="0" applyFont="1" applyAlignment="1">
      <alignment horizontal="center"/>
    </xf>
    <xf numFmtId="0" fontId="33" fillId="0" borderId="0" xfId="0" applyFont="1" applyAlignment="1">
      <alignment horizontal="justify"/>
    </xf>
    <xf numFmtId="0" fontId="33" fillId="0" borderId="0" xfId="0" applyFont="1" applyAlignment="1">
      <alignment/>
    </xf>
    <xf numFmtId="0" fontId="33" fillId="0" borderId="0" xfId="0" applyFont="1" applyAlignment="1">
      <alignment horizontal="center"/>
    </xf>
    <xf numFmtId="0" fontId="79" fillId="0" borderId="0" xfId="0" applyFont="1" applyBorder="1" applyAlignment="1">
      <alignment horizontal="center"/>
    </xf>
    <xf numFmtId="0" fontId="30" fillId="0" borderId="0" xfId="0" applyFont="1" applyAlignment="1">
      <alignment horizontal="center"/>
    </xf>
    <xf numFmtId="0" fontId="24" fillId="0" borderId="0" xfId="0" applyAlignment="1">
      <alignment/>
    </xf>
    <xf numFmtId="0" fontId="33" fillId="0" borderId="0" xfId="0" applyFont="1" applyBorder="1" applyAlignment="1">
      <alignment/>
    </xf>
    <xf numFmtId="0" fontId="33" fillId="0" borderId="0" xfId="0" applyFont="1" applyAlignment="1">
      <alignment horizontal="center"/>
    </xf>
    <xf numFmtId="0" fontId="33" fillId="0" borderId="0" xfId="0" applyFont="1" applyFill="1" applyBorder="1" applyAlignment="1">
      <alignment wrapText="1"/>
    </xf>
    <xf numFmtId="0" fontId="30" fillId="0" borderId="0" xfId="0" applyFont="1" applyAlignment="1">
      <alignment horizontal="center" wrapText="1"/>
    </xf>
    <xf numFmtId="0" fontId="24" fillId="0" borderId="0" xfId="0" applyAlignment="1">
      <alignment wrapText="1"/>
    </xf>
    <xf numFmtId="0" fontId="33" fillId="0" borderId="18" xfId="0" applyFont="1" applyBorder="1" applyAlignment="1">
      <alignment horizontal="center" vertical="center" wrapText="1"/>
    </xf>
    <xf numFmtId="0" fontId="33" fillId="0" borderId="17" xfId="0" applyFont="1" applyBorder="1" applyAlignment="1">
      <alignment horizontal="center" vertical="center"/>
    </xf>
    <xf numFmtId="0" fontId="33" fillId="0" borderId="16" xfId="0" applyFont="1" applyBorder="1" applyAlignment="1">
      <alignment horizontal="center" vertical="center"/>
    </xf>
    <xf numFmtId="0" fontId="33" fillId="0" borderId="21" xfId="0" applyFont="1" applyBorder="1" applyAlignment="1">
      <alignment horizontal="center" vertical="center"/>
    </xf>
    <xf numFmtId="0" fontId="33" fillId="0" borderId="23" xfId="0" applyFont="1" applyBorder="1" applyAlignment="1">
      <alignment horizontal="center" vertical="center"/>
    </xf>
    <xf numFmtId="0" fontId="24" fillId="0" borderId="23" xfId="0" applyBorder="1" applyAlignment="1">
      <alignment horizontal="center" vertical="center"/>
    </xf>
    <xf numFmtId="0" fontId="24" fillId="0" borderId="20" xfId="0" applyBorder="1" applyAlignment="1">
      <alignment horizontal="center" vertical="center"/>
    </xf>
    <xf numFmtId="0" fontId="33" fillId="0" borderId="16" xfId="0" applyFont="1" applyBorder="1" applyAlignment="1">
      <alignment horizontal="center" vertical="center" wrapText="1"/>
    </xf>
    <xf numFmtId="0" fontId="24" fillId="0" borderId="16" xfId="0" applyBorder="1" applyAlignment="1">
      <alignment horizontal="center" vertical="center"/>
    </xf>
    <xf numFmtId="1" fontId="33" fillId="0" borderId="21" xfId="0" applyNumberFormat="1" applyFont="1" applyBorder="1" applyAlignment="1">
      <alignment/>
    </xf>
    <xf numFmtId="0" fontId="24" fillId="0" borderId="20" xfId="0" applyBorder="1" applyAlignment="1">
      <alignment/>
    </xf>
    <xf numFmtId="1" fontId="33" fillId="0" borderId="16" xfId="0" applyNumberFormat="1" applyFont="1" applyBorder="1" applyAlignment="1">
      <alignment/>
    </xf>
    <xf numFmtId="1" fontId="24" fillId="0" borderId="16" xfId="0" applyNumberFormat="1" applyBorder="1" applyAlignment="1">
      <alignment/>
    </xf>
    <xf numFmtId="1" fontId="24" fillId="0" borderId="20" xfId="0" applyNumberFormat="1" applyBorder="1" applyAlignment="1">
      <alignment/>
    </xf>
    <xf numFmtId="1" fontId="31" fillId="13" borderId="21" xfId="0" applyNumberFormat="1" applyFont="1" applyFill="1" applyBorder="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3"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73"/>
  <sheetViews>
    <sheetView showGridLines="0" showZeros="0" zoomScaleSheetLayoutView="75" zoomScalePageLayoutView="0" workbookViewId="0" topLeftCell="A1">
      <selection activeCell="I3" sqref="I3"/>
    </sheetView>
  </sheetViews>
  <sheetFormatPr defaultColWidth="9.16015625" defaultRowHeight="12.75"/>
  <cols>
    <col min="1" max="1" width="11.832031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32" customWidth="1"/>
    <col min="245" max="253" width="9.16015625" style="2" customWidth="1"/>
    <col min="254" max="16384" width="9.16015625" style="32" customWidth="1"/>
  </cols>
  <sheetData>
    <row r="1" spans="1:253" s="36" customFormat="1" ht="15">
      <c r="A1" s="35"/>
      <c r="B1" s="35"/>
      <c r="C1" s="35"/>
      <c r="D1" s="35"/>
      <c r="E1" s="35"/>
      <c r="F1" s="35"/>
      <c r="G1" s="35"/>
      <c r="H1" s="35"/>
      <c r="I1" s="35"/>
      <c r="J1" s="35"/>
      <c r="K1" s="35"/>
      <c r="L1" s="35"/>
      <c r="IK1" s="35"/>
      <c r="IL1" s="35"/>
      <c r="IM1" s="35"/>
      <c r="IN1" s="35"/>
      <c r="IO1" s="35"/>
      <c r="IP1" s="35"/>
      <c r="IQ1" s="35"/>
      <c r="IR1" s="35"/>
      <c r="IS1" s="35"/>
    </row>
    <row r="3" spans="3:13" ht="77.25" customHeight="1">
      <c r="C3" s="385" t="s">
        <v>100</v>
      </c>
      <c r="D3" s="385"/>
      <c r="E3" s="385"/>
      <c r="F3" s="385"/>
      <c r="M3" s="2"/>
    </row>
    <row r="4" spans="1:5" ht="23.25" customHeight="1">
      <c r="A4" s="386" t="s">
        <v>219</v>
      </c>
      <c r="B4" s="387"/>
      <c r="C4" s="387"/>
      <c r="D4" s="387"/>
      <c r="E4" s="387"/>
    </row>
    <row r="5" spans="2:6" ht="12.75">
      <c r="B5" s="63"/>
      <c r="C5" s="63"/>
      <c r="D5" s="63"/>
      <c r="E5" s="63"/>
      <c r="F5" s="65" t="s">
        <v>595</v>
      </c>
    </row>
    <row r="6" spans="1:6" ht="25.5" customHeight="1">
      <c r="A6" s="388" t="s">
        <v>526</v>
      </c>
      <c r="B6" s="388" t="s">
        <v>527</v>
      </c>
      <c r="C6" s="388" t="s">
        <v>548</v>
      </c>
      <c r="D6" s="388" t="s">
        <v>545</v>
      </c>
      <c r="E6" s="388" t="s">
        <v>546</v>
      </c>
      <c r="F6" s="388"/>
    </row>
    <row r="7" spans="1:6" ht="49.5" customHeight="1">
      <c r="A7" s="388"/>
      <c r="B7" s="388"/>
      <c r="C7" s="388"/>
      <c r="D7" s="388"/>
      <c r="E7" s="56" t="s">
        <v>548</v>
      </c>
      <c r="F7" s="54" t="s">
        <v>557</v>
      </c>
    </row>
    <row r="8" spans="1:253" s="44" customFormat="1" ht="31.5" customHeight="1">
      <c r="A8" s="40">
        <v>10000000</v>
      </c>
      <c r="B8" s="41" t="s">
        <v>529</v>
      </c>
      <c r="C8" s="154">
        <f>C9</f>
        <v>9500000</v>
      </c>
      <c r="D8" s="154">
        <f>D9</f>
        <v>9500000</v>
      </c>
      <c r="E8" s="42"/>
      <c r="F8" s="42"/>
      <c r="G8" s="43"/>
      <c r="H8" s="43"/>
      <c r="I8" s="43"/>
      <c r="J8" s="43"/>
      <c r="K8" s="43"/>
      <c r="L8" s="43"/>
      <c r="IK8" s="43"/>
      <c r="IL8" s="43"/>
      <c r="IM8" s="43"/>
      <c r="IN8" s="43"/>
      <c r="IO8" s="43"/>
      <c r="IP8" s="43"/>
      <c r="IQ8" s="43"/>
      <c r="IR8" s="43"/>
      <c r="IS8" s="43"/>
    </row>
    <row r="9" spans="1:253" s="62" customFormat="1" ht="27" customHeight="1">
      <c r="A9" s="55">
        <v>11000000</v>
      </c>
      <c r="B9" s="58" t="s">
        <v>530</v>
      </c>
      <c r="C9" s="50">
        <f>C10+C11</f>
        <v>9500000</v>
      </c>
      <c r="D9" s="50">
        <f>D10+D11</f>
        <v>9500000</v>
      </c>
      <c r="E9" s="60"/>
      <c r="F9" s="60"/>
      <c r="G9" s="61"/>
      <c r="H9" s="61"/>
      <c r="I9" s="61"/>
      <c r="J9" s="61"/>
      <c r="K9" s="61"/>
      <c r="L9" s="61"/>
      <c r="IK9" s="61"/>
      <c r="IL9" s="61"/>
      <c r="IM9" s="61"/>
      <c r="IN9" s="61"/>
      <c r="IO9" s="61"/>
      <c r="IP9" s="61"/>
      <c r="IQ9" s="61"/>
      <c r="IR9" s="61"/>
      <c r="IS9" s="61"/>
    </row>
    <row r="10" spans="1:6" s="57" customFormat="1" ht="20.25" customHeight="1">
      <c r="A10" s="55">
        <v>11010000</v>
      </c>
      <c r="B10" s="58" t="s">
        <v>94</v>
      </c>
      <c r="C10" s="51">
        <v>9500000</v>
      </c>
      <c r="D10" s="51">
        <v>9500000</v>
      </c>
      <c r="E10" s="59"/>
      <c r="F10" s="59"/>
    </row>
    <row r="11" spans="1:6" s="61" customFormat="1" ht="30.75" customHeight="1" hidden="1">
      <c r="A11" s="55">
        <v>11020200</v>
      </c>
      <c r="B11" s="58" t="s">
        <v>96</v>
      </c>
      <c r="C11" s="51"/>
      <c r="D11" s="51"/>
      <c r="E11" s="59"/>
      <c r="F11" s="59"/>
    </row>
    <row r="12" spans="1:253" s="62" customFormat="1" ht="20.25" customHeight="1" hidden="1">
      <c r="A12" s="55"/>
      <c r="B12" s="58"/>
      <c r="C12" s="59"/>
      <c r="D12" s="60"/>
      <c r="E12" s="60"/>
      <c r="F12" s="60"/>
      <c r="G12" s="61"/>
      <c r="H12" s="61"/>
      <c r="I12" s="61"/>
      <c r="J12" s="61"/>
      <c r="K12" s="61"/>
      <c r="L12" s="61"/>
      <c r="IK12" s="61"/>
      <c r="IL12" s="61"/>
      <c r="IM12" s="61"/>
      <c r="IN12" s="61"/>
      <c r="IO12" s="61"/>
      <c r="IP12" s="61"/>
      <c r="IQ12" s="61"/>
      <c r="IR12" s="61"/>
      <c r="IS12" s="61"/>
    </row>
    <row r="13" spans="1:253" s="62" customFormat="1" ht="20.25" customHeight="1" hidden="1">
      <c r="A13" s="55">
        <v>12000000</v>
      </c>
      <c r="B13" s="58" t="s">
        <v>560</v>
      </c>
      <c r="C13" s="59"/>
      <c r="D13" s="60"/>
      <c r="E13" s="60"/>
      <c r="F13" s="60"/>
      <c r="G13" s="61"/>
      <c r="H13" s="61"/>
      <c r="I13" s="61"/>
      <c r="J13" s="61"/>
      <c r="K13" s="61"/>
      <c r="L13" s="61"/>
      <c r="IK13" s="61"/>
      <c r="IL13" s="61"/>
      <c r="IM13" s="61"/>
      <c r="IN13" s="61"/>
      <c r="IO13" s="61"/>
      <c r="IP13" s="61"/>
      <c r="IQ13" s="61"/>
      <c r="IR13" s="61"/>
      <c r="IS13" s="61"/>
    </row>
    <row r="14" spans="1:253" s="62" customFormat="1" ht="20.25" customHeight="1" hidden="1">
      <c r="A14" s="55" t="s">
        <v>558</v>
      </c>
      <c r="B14" s="58" t="s">
        <v>558</v>
      </c>
      <c r="C14" s="59"/>
      <c r="D14" s="60"/>
      <c r="E14" s="60"/>
      <c r="F14" s="60"/>
      <c r="G14" s="61"/>
      <c r="H14" s="61"/>
      <c r="I14" s="61"/>
      <c r="J14" s="61"/>
      <c r="K14" s="61"/>
      <c r="L14" s="61"/>
      <c r="IK14" s="61"/>
      <c r="IL14" s="61"/>
      <c r="IM14" s="61"/>
      <c r="IN14" s="61"/>
      <c r="IO14" s="61"/>
      <c r="IP14" s="61"/>
      <c r="IQ14" s="61"/>
      <c r="IR14" s="61"/>
      <c r="IS14" s="61"/>
    </row>
    <row r="15" spans="1:253" s="62" customFormat="1" ht="30.75" customHeight="1" hidden="1">
      <c r="A15" s="55">
        <v>13000000</v>
      </c>
      <c r="B15" s="58" t="s">
        <v>561</v>
      </c>
      <c r="C15" s="59"/>
      <c r="D15" s="60"/>
      <c r="E15" s="60"/>
      <c r="F15" s="60"/>
      <c r="G15" s="61"/>
      <c r="H15" s="61"/>
      <c r="I15" s="61"/>
      <c r="J15" s="61"/>
      <c r="K15" s="61"/>
      <c r="L15" s="61"/>
      <c r="IK15" s="61"/>
      <c r="IL15" s="61"/>
      <c r="IM15" s="61"/>
      <c r="IN15" s="61"/>
      <c r="IO15" s="61"/>
      <c r="IP15" s="61"/>
      <c r="IQ15" s="61"/>
      <c r="IR15" s="61"/>
      <c r="IS15" s="61"/>
    </row>
    <row r="16" spans="1:253" s="62" customFormat="1" ht="20.25" customHeight="1" hidden="1">
      <c r="A16" s="55" t="s">
        <v>558</v>
      </c>
      <c r="B16" s="58" t="s">
        <v>558</v>
      </c>
      <c r="C16" s="59"/>
      <c r="D16" s="60"/>
      <c r="E16" s="60"/>
      <c r="F16" s="60"/>
      <c r="G16" s="61"/>
      <c r="H16" s="61"/>
      <c r="I16" s="61"/>
      <c r="J16" s="61"/>
      <c r="K16" s="61"/>
      <c r="L16" s="61"/>
      <c r="IK16" s="61"/>
      <c r="IL16" s="61"/>
      <c r="IM16" s="61"/>
      <c r="IN16" s="61"/>
      <c r="IO16" s="61"/>
      <c r="IP16" s="61"/>
      <c r="IQ16" s="61"/>
      <c r="IR16" s="61"/>
      <c r="IS16" s="61"/>
    </row>
    <row r="17" spans="1:253" s="62" customFormat="1" ht="20.25" customHeight="1" hidden="1">
      <c r="A17" s="55">
        <v>14000000</v>
      </c>
      <c r="B17" s="58" t="s">
        <v>538</v>
      </c>
      <c r="C17" s="59"/>
      <c r="D17" s="60"/>
      <c r="E17" s="60"/>
      <c r="F17" s="60"/>
      <c r="G17" s="61"/>
      <c r="H17" s="61"/>
      <c r="I17" s="61"/>
      <c r="J17" s="61"/>
      <c r="K17" s="61"/>
      <c r="L17" s="61"/>
      <c r="IK17" s="61"/>
      <c r="IL17" s="61"/>
      <c r="IM17" s="61"/>
      <c r="IN17" s="61"/>
      <c r="IO17" s="61"/>
      <c r="IP17" s="61"/>
      <c r="IQ17" s="61"/>
      <c r="IR17" s="61"/>
      <c r="IS17" s="61"/>
    </row>
    <row r="18" spans="1:253" s="62" customFormat="1" ht="20.25" customHeight="1" hidden="1">
      <c r="A18" s="55" t="s">
        <v>558</v>
      </c>
      <c r="B18" s="58" t="s">
        <v>558</v>
      </c>
      <c r="C18" s="59"/>
      <c r="D18" s="60"/>
      <c r="E18" s="60"/>
      <c r="F18" s="60"/>
      <c r="G18" s="61"/>
      <c r="H18" s="61"/>
      <c r="I18" s="61"/>
      <c r="J18" s="61"/>
      <c r="K18" s="61"/>
      <c r="L18" s="61"/>
      <c r="IK18" s="61"/>
      <c r="IL18" s="61"/>
      <c r="IM18" s="61"/>
      <c r="IN18" s="61"/>
      <c r="IO18" s="61"/>
      <c r="IP18" s="61"/>
      <c r="IQ18" s="61"/>
      <c r="IR18" s="61"/>
      <c r="IS18" s="61"/>
    </row>
    <row r="19" spans="1:253" s="62" customFormat="1" ht="29.25" customHeight="1" hidden="1">
      <c r="A19" s="55">
        <v>15000000</v>
      </c>
      <c r="B19" s="58" t="s">
        <v>562</v>
      </c>
      <c r="C19" s="59"/>
      <c r="D19" s="60"/>
      <c r="E19" s="60"/>
      <c r="F19" s="60"/>
      <c r="G19" s="61"/>
      <c r="H19" s="61"/>
      <c r="I19" s="61"/>
      <c r="J19" s="61"/>
      <c r="K19" s="61"/>
      <c r="L19" s="61"/>
      <c r="IK19" s="61"/>
      <c r="IL19" s="61"/>
      <c r="IM19" s="61"/>
      <c r="IN19" s="61"/>
      <c r="IO19" s="61"/>
      <c r="IP19" s="61"/>
      <c r="IQ19" s="61"/>
      <c r="IR19" s="61"/>
      <c r="IS19" s="61"/>
    </row>
    <row r="20" spans="1:253" s="62" customFormat="1" ht="20.25" customHeight="1" hidden="1">
      <c r="A20" s="55" t="s">
        <v>558</v>
      </c>
      <c r="B20" s="58" t="s">
        <v>558</v>
      </c>
      <c r="C20" s="59"/>
      <c r="D20" s="60"/>
      <c r="E20" s="60"/>
      <c r="F20" s="60"/>
      <c r="G20" s="61"/>
      <c r="H20" s="61"/>
      <c r="I20" s="61"/>
      <c r="J20" s="61"/>
      <c r="K20" s="61"/>
      <c r="L20" s="61"/>
      <c r="IK20" s="61"/>
      <c r="IL20" s="61"/>
      <c r="IM20" s="61"/>
      <c r="IN20" s="61"/>
      <c r="IO20" s="61"/>
      <c r="IP20" s="61"/>
      <c r="IQ20" s="61"/>
      <c r="IR20" s="61"/>
      <c r="IS20" s="61"/>
    </row>
    <row r="21" spans="1:253" s="62" customFormat="1" ht="29.25" customHeight="1" hidden="1">
      <c r="A21" s="55">
        <v>16000000</v>
      </c>
      <c r="B21" s="58" t="s">
        <v>563</v>
      </c>
      <c r="C21" s="59"/>
      <c r="D21" s="60"/>
      <c r="E21" s="60"/>
      <c r="F21" s="60"/>
      <c r="G21" s="61"/>
      <c r="H21" s="61"/>
      <c r="I21" s="61"/>
      <c r="J21" s="61"/>
      <c r="K21" s="61"/>
      <c r="L21" s="61"/>
      <c r="IK21" s="61"/>
      <c r="IL21" s="61"/>
      <c r="IM21" s="61"/>
      <c r="IN21" s="61"/>
      <c r="IO21" s="61"/>
      <c r="IP21" s="61"/>
      <c r="IQ21" s="61"/>
      <c r="IR21" s="61"/>
      <c r="IS21" s="61"/>
    </row>
    <row r="22" spans="1:253" s="62" customFormat="1" ht="20.25" customHeight="1" hidden="1">
      <c r="A22" s="55" t="s">
        <v>558</v>
      </c>
      <c r="B22" s="58" t="s">
        <v>558</v>
      </c>
      <c r="C22" s="59"/>
      <c r="D22" s="60"/>
      <c r="E22" s="60"/>
      <c r="F22" s="60"/>
      <c r="G22" s="61"/>
      <c r="H22" s="61"/>
      <c r="I22" s="61"/>
      <c r="J22" s="61"/>
      <c r="K22" s="61"/>
      <c r="L22" s="61"/>
      <c r="IK22" s="61"/>
      <c r="IL22" s="61"/>
      <c r="IM22" s="61"/>
      <c r="IN22" s="61"/>
      <c r="IO22" s="61"/>
      <c r="IP22" s="61"/>
      <c r="IQ22" s="61"/>
      <c r="IR22" s="61"/>
      <c r="IS22" s="61"/>
    </row>
    <row r="23" spans="1:253" s="62" customFormat="1" ht="28.5" customHeight="1" hidden="1">
      <c r="A23" s="55">
        <v>17000000</v>
      </c>
      <c r="B23" s="58" t="s">
        <v>539</v>
      </c>
      <c r="C23" s="59"/>
      <c r="D23" s="60"/>
      <c r="E23" s="60"/>
      <c r="F23" s="60"/>
      <c r="G23" s="61"/>
      <c r="H23" s="61"/>
      <c r="I23" s="61"/>
      <c r="J23" s="61"/>
      <c r="K23" s="61"/>
      <c r="L23" s="61"/>
      <c r="IK23" s="61"/>
      <c r="IL23" s="61"/>
      <c r="IM23" s="61"/>
      <c r="IN23" s="61"/>
      <c r="IO23" s="61"/>
      <c r="IP23" s="61"/>
      <c r="IQ23" s="61"/>
      <c r="IR23" s="61"/>
      <c r="IS23" s="61"/>
    </row>
    <row r="24" spans="1:253" s="62" customFormat="1" ht="20.25" customHeight="1" hidden="1">
      <c r="A24" s="55" t="s">
        <v>558</v>
      </c>
      <c r="B24" s="58" t="s">
        <v>558</v>
      </c>
      <c r="C24" s="59"/>
      <c r="D24" s="60"/>
      <c r="E24" s="60"/>
      <c r="F24" s="60"/>
      <c r="G24" s="61"/>
      <c r="H24" s="61"/>
      <c r="I24" s="61"/>
      <c r="J24" s="61"/>
      <c r="K24" s="61"/>
      <c r="L24" s="61"/>
      <c r="IK24" s="61"/>
      <c r="IL24" s="61"/>
      <c r="IM24" s="61"/>
      <c r="IN24" s="61"/>
      <c r="IO24" s="61"/>
      <c r="IP24" s="61"/>
      <c r="IQ24" s="61"/>
      <c r="IR24" s="61"/>
      <c r="IS24" s="61"/>
    </row>
    <row r="25" spans="1:253" s="62" customFormat="1" ht="20.25" customHeight="1" hidden="1">
      <c r="A25" s="55">
        <v>18000000</v>
      </c>
      <c r="B25" s="58" t="s">
        <v>589</v>
      </c>
      <c r="C25" s="59"/>
      <c r="D25" s="60"/>
      <c r="E25" s="60"/>
      <c r="F25" s="60"/>
      <c r="G25" s="61"/>
      <c r="H25" s="61"/>
      <c r="I25" s="61"/>
      <c r="J25" s="61"/>
      <c r="K25" s="61"/>
      <c r="L25" s="61"/>
      <c r="IK25" s="61"/>
      <c r="IL25" s="61"/>
      <c r="IM25" s="61"/>
      <c r="IN25" s="61"/>
      <c r="IO25" s="61"/>
      <c r="IP25" s="61"/>
      <c r="IQ25" s="61"/>
      <c r="IR25" s="61"/>
      <c r="IS25" s="61"/>
    </row>
    <row r="26" spans="1:253" s="62" customFormat="1" ht="20.25" customHeight="1" hidden="1">
      <c r="A26" s="55" t="s">
        <v>558</v>
      </c>
      <c r="B26" s="58" t="s">
        <v>558</v>
      </c>
      <c r="C26" s="59"/>
      <c r="D26" s="60"/>
      <c r="E26" s="60"/>
      <c r="F26" s="60"/>
      <c r="G26" s="61"/>
      <c r="H26" s="61"/>
      <c r="I26" s="61"/>
      <c r="J26" s="61"/>
      <c r="K26" s="61"/>
      <c r="L26" s="61"/>
      <c r="IK26" s="61"/>
      <c r="IL26" s="61"/>
      <c r="IM26" s="61"/>
      <c r="IN26" s="61"/>
      <c r="IO26" s="61"/>
      <c r="IP26" s="61"/>
      <c r="IQ26" s="61"/>
      <c r="IR26" s="61"/>
      <c r="IS26" s="61"/>
    </row>
    <row r="27" spans="1:253" s="62" customFormat="1" ht="20.25" customHeight="1" hidden="1">
      <c r="A27" s="55">
        <v>19000000</v>
      </c>
      <c r="B27" s="58" t="s">
        <v>531</v>
      </c>
      <c r="C27" s="59"/>
      <c r="D27" s="60"/>
      <c r="E27" s="60"/>
      <c r="F27" s="60"/>
      <c r="G27" s="61"/>
      <c r="H27" s="61"/>
      <c r="I27" s="61"/>
      <c r="J27" s="61"/>
      <c r="K27" s="61"/>
      <c r="L27" s="61"/>
      <c r="IK27" s="61"/>
      <c r="IL27" s="61"/>
      <c r="IM27" s="61"/>
      <c r="IN27" s="61"/>
      <c r="IO27" s="61"/>
      <c r="IP27" s="61"/>
      <c r="IQ27" s="61"/>
      <c r="IR27" s="61"/>
      <c r="IS27" s="61"/>
    </row>
    <row r="28" spans="1:253" s="62" customFormat="1" ht="20.25" customHeight="1" hidden="1">
      <c r="A28" s="55" t="s">
        <v>558</v>
      </c>
      <c r="B28" s="58" t="s">
        <v>558</v>
      </c>
      <c r="C28" s="59"/>
      <c r="D28" s="60"/>
      <c r="E28" s="60"/>
      <c r="F28" s="60"/>
      <c r="G28" s="61"/>
      <c r="H28" s="61"/>
      <c r="I28" s="61"/>
      <c r="J28" s="61"/>
      <c r="K28" s="61"/>
      <c r="L28" s="61"/>
      <c r="IK28" s="61"/>
      <c r="IL28" s="61"/>
      <c r="IM28" s="61"/>
      <c r="IN28" s="61"/>
      <c r="IO28" s="61"/>
      <c r="IP28" s="61"/>
      <c r="IQ28" s="61"/>
      <c r="IR28" s="61"/>
      <c r="IS28" s="61"/>
    </row>
    <row r="29" spans="1:253" s="45" customFormat="1" ht="20.25" customHeight="1">
      <c r="A29" s="40">
        <v>20000000</v>
      </c>
      <c r="B29" s="41" t="s">
        <v>532</v>
      </c>
      <c r="C29" s="153">
        <f>D29+E29</f>
        <v>2149300</v>
      </c>
      <c r="D29" s="154">
        <f>D36+D38+D33</f>
        <v>30000</v>
      </c>
      <c r="E29" s="154">
        <f>E36+E38</f>
        <v>2119300</v>
      </c>
      <c r="F29" s="50"/>
      <c r="G29" s="3"/>
      <c r="H29" s="3"/>
      <c r="I29" s="3"/>
      <c r="J29" s="3"/>
      <c r="K29" s="3"/>
      <c r="L29" s="3"/>
      <c r="IK29" s="3"/>
      <c r="IL29" s="3"/>
      <c r="IM29" s="3"/>
      <c r="IN29" s="3"/>
      <c r="IO29" s="3"/>
      <c r="IP29" s="3"/>
      <c r="IQ29" s="3"/>
      <c r="IR29" s="3"/>
      <c r="IS29" s="3"/>
    </row>
    <row r="30" spans="1:253" s="62" customFormat="1" ht="28.5" customHeight="1" hidden="1">
      <c r="A30" s="55">
        <v>21000000</v>
      </c>
      <c r="B30" s="58" t="s">
        <v>533</v>
      </c>
      <c r="C30" s="59"/>
      <c r="D30" s="60"/>
      <c r="E30" s="60"/>
      <c r="F30" s="60"/>
      <c r="G30" s="61"/>
      <c r="H30" s="61"/>
      <c r="I30" s="61"/>
      <c r="J30" s="61"/>
      <c r="K30" s="61"/>
      <c r="L30" s="61"/>
      <c r="IK30" s="61"/>
      <c r="IL30" s="61"/>
      <c r="IM30" s="61"/>
      <c r="IN30" s="61"/>
      <c r="IO30" s="61"/>
      <c r="IP30" s="61"/>
      <c r="IQ30" s="61"/>
      <c r="IR30" s="61"/>
      <c r="IS30" s="61"/>
    </row>
    <row r="31" spans="1:253" s="62" customFormat="1" ht="20.25" customHeight="1" hidden="1">
      <c r="A31" s="55" t="s">
        <v>558</v>
      </c>
      <c r="B31" s="58" t="s">
        <v>564</v>
      </c>
      <c r="C31" s="59"/>
      <c r="D31" s="60"/>
      <c r="E31" s="60"/>
      <c r="F31" s="60"/>
      <c r="G31" s="61"/>
      <c r="H31" s="61"/>
      <c r="I31" s="61"/>
      <c r="J31" s="61"/>
      <c r="K31" s="61"/>
      <c r="L31" s="61"/>
      <c r="IK31" s="61"/>
      <c r="IL31" s="61"/>
      <c r="IM31" s="61"/>
      <c r="IN31" s="61"/>
      <c r="IO31" s="61"/>
      <c r="IP31" s="61"/>
      <c r="IQ31" s="61"/>
      <c r="IR31" s="61"/>
      <c r="IS31" s="61"/>
    </row>
    <row r="32" spans="1:253" s="62" customFormat="1" ht="29.25" customHeight="1" hidden="1">
      <c r="A32" s="55">
        <v>22000000</v>
      </c>
      <c r="B32" s="58" t="s">
        <v>534</v>
      </c>
      <c r="C32" s="59"/>
      <c r="D32" s="60"/>
      <c r="E32" s="60"/>
      <c r="F32" s="60"/>
      <c r="G32" s="61"/>
      <c r="H32" s="61"/>
      <c r="I32" s="61"/>
      <c r="J32" s="61"/>
      <c r="K32" s="61"/>
      <c r="L32" s="61"/>
      <c r="IK32" s="61"/>
      <c r="IL32" s="61"/>
      <c r="IM32" s="61"/>
      <c r="IN32" s="61"/>
      <c r="IO32" s="61"/>
      <c r="IP32" s="61"/>
      <c r="IQ32" s="61"/>
      <c r="IR32" s="61"/>
      <c r="IS32" s="61"/>
    </row>
    <row r="33" spans="1:253" s="62" customFormat="1" ht="20.25" customHeight="1">
      <c r="A33" s="55">
        <v>22012600</v>
      </c>
      <c r="B33" s="58" t="s">
        <v>220</v>
      </c>
      <c r="C33" s="59">
        <v>28000</v>
      </c>
      <c r="D33" s="60">
        <v>28000</v>
      </c>
      <c r="E33" s="60"/>
      <c r="F33" s="60"/>
      <c r="G33" s="61"/>
      <c r="H33" s="61"/>
      <c r="I33" s="61"/>
      <c r="J33" s="61"/>
      <c r="K33" s="61"/>
      <c r="L33" s="61"/>
      <c r="IK33" s="61"/>
      <c r="IL33" s="61"/>
      <c r="IM33" s="61"/>
      <c r="IN33" s="61"/>
      <c r="IO33" s="61"/>
      <c r="IP33" s="61"/>
      <c r="IQ33" s="61"/>
      <c r="IR33" s="61"/>
      <c r="IS33" s="61"/>
    </row>
    <row r="34" spans="1:253" s="62" customFormat="1" ht="27" customHeight="1" hidden="1">
      <c r="A34" s="55">
        <v>23000000</v>
      </c>
      <c r="B34" s="58" t="s">
        <v>565</v>
      </c>
      <c r="C34" s="59"/>
      <c r="D34" s="60"/>
      <c r="E34" s="60"/>
      <c r="F34" s="60"/>
      <c r="G34" s="61"/>
      <c r="H34" s="61"/>
      <c r="I34" s="61"/>
      <c r="J34" s="61"/>
      <c r="K34" s="61"/>
      <c r="L34" s="61"/>
      <c r="IK34" s="61"/>
      <c r="IL34" s="61"/>
      <c r="IM34" s="61"/>
      <c r="IN34" s="61"/>
      <c r="IO34" s="61"/>
      <c r="IP34" s="61"/>
      <c r="IQ34" s="61"/>
      <c r="IR34" s="61"/>
      <c r="IS34" s="61"/>
    </row>
    <row r="35" spans="1:253" s="62" customFormat="1" ht="20.25" customHeight="1" hidden="1">
      <c r="A35" s="55" t="s">
        <v>558</v>
      </c>
      <c r="B35" s="58" t="s">
        <v>558</v>
      </c>
      <c r="C35" s="59"/>
      <c r="D35" s="60"/>
      <c r="E35" s="60"/>
      <c r="F35" s="60"/>
      <c r="G35" s="61"/>
      <c r="H35" s="61"/>
      <c r="I35" s="61"/>
      <c r="J35" s="61"/>
      <c r="K35" s="61"/>
      <c r="L35" s="61"/>
      <c r="IK35" s="61"/>
      <c r="IL35" s="61"/>
      <c r="IM35" s="61"/>
      <c r="IN35" s="61"/>
      <c r="IO35" s="61"/>
      <c r="IP35" s="61"/>
      <c r="IQ35" s="61"/>
      <c r="IR35" s="61"/>
      <c r="IS35" s="61"/>
    </row>
    <row r="36" spans="1:253" s="62" customFormat="1" ht="20.25" customHeight="1">
      <c r="A36" s="55">
        <v>24060300</v>
      </c>
      <c r="B36" s="58" t="s">
        <v>540</v>
      </c>
      <c r="C36" s="51">
        <v>2000</v>
      </c>
      <c r="D36" s="50">
        <v>2000</v>
      </c>
      <c r="E36" s="50"/>
      <c r="F36" s="60"/>
      <c r="G36" s="61"/>
      <c r="H36" s="61"/>
      <c r="I36" s="61"/>
      <c r="J36" s="61"/>
      <c r="K36" s="61"/>
      <c r="L36" s="61"/>
      <c r="IK36" s="61"/>
      <c r="IL36" s="61"/>
      <c r="IM36" s="61"/>
      <c r="IN36" s="61"/>
      <c r="IO36" s="61"/>
      <c r="IP36" s="61"/>
      <c r="IQ36" s="61"/>
      <c r="IR36" s="61"/>
      <c r="IS36" s="61"/>
    </row>
    <row r="37" spans="1:253" s="62" customFormat="1" ht="20.25" customHeight="1" hidden="1">
      <c r="A37" s="55" t="s">
        <v>558</v>
      </c>
      <c r="B37" s="58" t="s">
        <v>558</v>
      </c>
      <c r="C37" s="51"/>
      <c r="D37" s="51"/>
      <c r="E37" s="51"/>
      <c r="F37" s="59"/>
      <c r="G37" s="61"/>
      <c r="H37" s="61"/>
      <c r="I37" s="61"/>
      <c r="J37" s="61"/>
      <c r="K37" s="61"/>
      <c r="L37" s="61"/>
      <c r="IK37" s="61"/>
      <c r="IL37" s="61"/>
      <c r="IM37" s="61"/>
      <c r="IN37" s="61"/>
      <c r="IO37" s="61"/>
      <c r="IP37" s="61"/>
      <c r="IQ37" s="61"/>
      <c r="IR37" s="61"/>
      <c r="IS37" s="61"/>
    </row>
    <row r="38" spans="1:253" s="62" customFormat="1" ht="20.25" customHeight="1">
      <c r="A38" s="55">
        <v>25000000</v>
      </c>
      <c r="B38" s="58" t="s">
        <v>566</v>
      </c>
      <c r="C38" s="51">
        <v>2119300</v>
      </c>
      <c r="D38" s="51"/>
      <c r="E38" s="51">
        <v>2119300</v>
      </c>
      <c r="F38" s="59"/>
      <c r="G38" s="61"/>
      <c r="H38" s="61"/>
      <c r="I38" s="61"/>
      <c r="J38" s="61"/>
      <c r="K38" s="61"/>
      <c r="L38" s="61"/>
      <c r="IK38" s="61"/>
      <c r="IL38" s="61"/>
      <c r="IM38" s="61"/>
      <c r="IN38" s="61"/>
      <c r="IO38" s="61"/>
      <c r="IP38" s="61"/>
      <c r="IQ38" s="61"/>
      <c r="IR38" s="61"/>
      <c r="IS38" s="61"/>
    </row>
    <row r="39" spans="1:253" s="62" customFormat="1" ht="20.25" customHeight="1">
      <c r="A39" s="55"/>
      <c r="B39" s="90" t="s">
        <v>110</v>
      </c>
      <c r="C39" s="153">
        <f>D39+E39</f>
        <v>11649300</v>
      </c>
      <c r="D39" s="153">
        <f>D8+D29</f>
        <v>9530000</v>
      </c>
      <c r="E39" s="153">
        <f>E8+E29</f>
        <v>2119300</v>
      </c>
      <c r="F39" s="59"/>
      <c r="G39" s="61"/>
      <c r="H39" s="61"/>
      <c r="I39" s="61"/>
      <c r="J39" s="61"/>
      <c r="K39" s="61"/>
      <c r="L39" s="61"/>
      <c r="IK39" s="61"/>
      <c r="IL39" s="61"/>
      <c r="IM39" s="61"/>
      <c r="IN39" s="61"/>
      <c r="IO39" s="61"/>
      <c r="IP39" s="61"/>
      <c r="IQ39" s="61"/>
      <c r="IR39" s="61"/>
      <c r="IS39" s="61"/>
    </row>
    <row r="40" spans="1:253" s="45" customFormat="1" ht="20.25" customHeight="1" hidden="1">
      <c r="A40" s="40">
        <v>30000000</v>
      </c>
      <c r="B40" s="41" t="s">
        <v>541</v>
      </c>
      <c r="C40" s="49"/>
      <c r="D40" s="49"/>
      <c r="E40" s="49"/>
      <c r="F40" s="49"/>
      <c r="G40" s="3"/>
      <c r="H40" s="3"/>
      <c r="I40" s="3"/>
      <c r="J40" s="3"/>
      <c r="K40" s="3"/>
      <c r="L40" s="3"/>
      <c r="IK40" s="3"/>
      <c r="IL40" s="3"/>
      <c r="IM40" s="3"/>
      <c r="IN40" s="3"/>
      <c r="IO40" s="3"/>
      <c r="IP40" s="3"/>
      <c r="IQ40" s="3"/>
      <c r="IR40" s="3"/>
      <c r="IS40" s="3"/>
    </row>
    <row r="41" spans="1:253" s="62" customFormat="1" ht="26.25" customHeight="1" hidden="1">
      <c r="A41" s="55">
        <v>31000000</v>
      </c>
      <c r="B41" s="58" t="s">
        <v>542</v>
      </c>
      <c r="C41" s="59"/>
      <c r="D41" s="60"/>
      <c r="E41" s="60"/>
      <c r="F41" s="60"/>
      <c r="G41" s="61"/>
      <c r="H41" s="61"/>
      <c r="I41" s="61"/>
      <c r="J41" s="61"/>
      <c r="K41" s="61"/>
      <c r="L41" s="61"/>
      <c r="IK41" s="61"/>
      <c r="IL41" s="61"/>
      <c r="IM41" s="61"/>
      <c r="IN41" s="61"/>
      <c r="IO41" s="61"/>
      <c r="IP41" s="61"/>
      <c r="IQ41" s="61"/>
      <c r="IR41" s="61"/>
      <c r="IS41" s="61"/>
    </row>
    <row r="42" spans="1:253" s="62" customFormat="1" ht="20.25" customHeight="1" hidden="1">
      <c r="A42" s="55" t="s">
        <v>558</v>
      </c>
      <c r="B42" s="58" t="s">
        <v>558</v>
      </c>
      <c r="C42" s="59"/>
      <c r="D42" s="60"/>
      <c r="E42" s="60"/>
      <c r="F42" s="60"/>
      <c r="G42" s="61"/>
      <c r="H42" s="61"/>
      <c r="I42" s="61"/>
      <c r="J42" s="61"/>
      <c r="K42" s="61"/>
      <c r="L42" s="61"/>
      <c r="IK42" s="61"/>
      <c r="IL42" s="61"/>
      <c r="IM42" s="61"/>
      <c r="IN42" s="61"/>
      <c r="IO42" s="61"/>
      <c r="IP42" s="61"/>
      <c r="IQ42" s="61"/>
      <c r="IR42" s="61"/>
      <c r="IS42" s="61"/>
    </row>
    <row r="43" spans="1:253" s="62" customFormat="1" ht="27.75" customHeight="1" hidden="1">
      <c r="A43" s="55">
        <v>32000000</v>
      </c>
      <c r="B43" s="58" t="s">
        <v>543</v>
      </c>
      <c r="C43" s="59"/>
      <c r="D43" s="60"/>
      <c r="E43" s="60"/>
      <c r="F43" s="60"/>
      <c r="G43" s="61"/>
      <c r="H43" s="61"/>
      <c r="I43" s="61"/>
      <c r="J43" s="61"/>
      <c r="K43" s="61"/>
      <c r="L43" s="61"/>
      <c r="IK43" s="61"/>
      <c r="IL43" s="61"/>
      <c r="IM43" s="61"/>
      <c r="IN43" s="61"/>
      <c r="IO43" s="61"/>
      <c r="IP43" s="61"/>
      <c r="IQ43" s="61"/>
      <c r="IR43" s="61"/>
      <c r="IS43" s="61"/>
    </row>
    <row r="44" spans="1:253" s="62" customFormat="1" ht="20.25" customHeight="1" hidden="1">
      <c r="A44" s="55" t="s">
        <v>558</v>
      </c>
      <c r="B44" s="58" t="s">
        <v>558</v>
      </c>
      <c r="C44" s="59"/>
      <c r="D44" s="60"/>
      <c r="E44" s="60"/>
      <c r="F44" s="60"/>
      <c r="G44" s="61"/>
      <c r="H44" s="61"/>
      <c r="I44" s="61"/>
      <c r="J44" s="61"/>
      <c r="K44" s="61"/>
      <c r="L44" s="61"/>
      <c r="IK44" s="61"/>
      <c r="IL44" s="61"/>
      <c r="IM44" s="61"/>
      <c r="IN44" s="61"/>
      <c r="IO44" s="61"/>
      <c r="IP44" s="61"/>
      <c r="IQ44" s="61"/>
      <c r="IR44" s="61"/>
      <c r="IS44" s="61"/>
    </row>
    <row r="45" spans="1:253" s="62" customFormat="1" ht="31.5" customHeight="1" hidden="1">
      <c r="A45" s="55">
        <v>33000000</v>
      </c>
      <c r="B45" s="58" t="s">
        <v>567</v>
      </c>
      <c r="C45" s="59"/>
      <c r="D45" s="60"/>
      <c r="E45" s="60"/>
      <c r="F45" s="60"/>
      <c r="G45" s="61"/>
      <c r="H45" s="61"/>
      <c r="I45" s="61"/>
      <c r="J45" s="61"/>
      <c r="K45" s="61"/>
      <c r="L45" s="61"/>
      <c r="IK45" s="61"/>
      <c r="IL45" s="61"/>
      <c r="IM45" s="61"/>
      <c r="IN45" s="61"/>
      <c r="IO45" s="61"/>
      <c r="IP45" s="61"/>
      <c r="IQ45" s="61"/>
      <c r="IR45" s="61"/>
      <c r="IS45" s="61"/>
    </row>
    <row r="46" spans="1:253" s="62" customFormat="1" ht="20.25" customHeight="1" hidden="1">
      <c r="A46" s="55" t="s">
        <v>558</v>
      </c>
      <c r="B46" s="58" t="s">
        <v>558</v>
      </c>
      <c r="C46" s="59"/>
      <c r="D46" s="60"/>
      <c r="E46" s="60"/>
      <c r="F46" s="60"/>
      <c r="G46" s="61"/>
      <c r="H46" s="61"/>
      <c r="I46" s="61"/>
      <c r="J46" s="61"/>
      <c r="K46" s="61"/>
      <c r="L46" s="61"/>
      <c r="IK46" s="61"/>
      <c r="IL46" s="61"/>
      <c r="IM46" s="61"/>
      <c r="IN46" s="61"/>
      <c r="IO46" s="61"/>
      <c r="IP46" s="61"/>
      <c r="IQ46" s="61"/>
      <c r="IR46" s="61"/>
      <c r="IS46" s="61"/>
    </row>
    <row r="47" spans="1:253" s="47" customFormat="1" ht="20.25" customHeight="1">
      <c r="A47" s="40">
        <v>40000000</v>
      </c>
      <c r="B47" s="41" t="s">
        <v>528</v>
      </c>
      <c r="C47" s="153">
        <f>D47+E47</f>
        <v>100941500</v>
      </c>
      <c r="D47" s="154">
        <f>D51+D54</f>
        <v>100941500</v>
      </c>
      <c r="E47" s="52">
        <f>E51+E54</f>
        <v>0</v>
      </c>
      <c r="F47" s="52"/>
      <c r="G47" s="46"/>
      <c r="H47" s="46"/>
      <c r="I47" s="46"/>
      <c r="J47" s="46"/>
      <c r="K47" s="46"/>
      <c r="L47" s="46"/>
      <c r="IK47" s="46"/>
      <c r="IL47" s="46"/>
      <c r="IM47" s="46"/>
      <c r="IN47" s="46"/>
      <c r="IO47" s="46"/>
      <c r="IP47" s="46"/>
      <c r="IQ47" s="46"/>
      <c r="IR47" s="46"/>
      <c r="IS47" s="46"/>
    </row>
    <row r="48" spans="1:253" s="62" customFormat="1" ht="20.25" customHeight="1" hidden="1">
      <c r="A48" s="90"/>
      <c r="B48" s="133"/>
      <c r="C48" s="51"/>
      <c r="D48" s="50"/>
      <c r="E48" s="50"/>
      <c r="F48" s="50"/>
      <c r="G48" s="61"/>
      <c r="H48" s="61"/>
      <c r="I48" s="61"/>
      <c r="J48" s="61"/>
      <c r="K48" s="61"/>
      <c r="L48" s="61"/>
      <c r="IK48" s="61"/>
      <c r="IL48" s="61"/>
      <c r="IM48" s="61"/>
      <c r="IN48" s="61"/>
      <c r="IO48" s="61"/>
      <c r="IP48" s="61"/>
      <c r="IQ48" s="61"/>
      <c r="IR48" s="61"/>
      <c r="IS48" s="61"/>
    </row>
    <row r="49" spans="1:253" s="62" customFormat="1" ht="20.25" customHeight="1" hidden="1">
      <c r="A49" s="90"/>
      <c r="B49" s="133"/>
      <c r="C49" s="51"/>
      <c r="D49" s="50"/>
      <c r="E49" s="50"/>
      <c r="F49" s="50"/>
      <c r="G49" s="61"/>
      <c r="H49" s="61"/>
      <c r="I49" s="61"/>
      <c r="J49" s="61"/>
      <c r="K49" s="61"/>
      <c r="L49" s="61"/>
      <c r="IK49" s="61"/>
      <c r="IL49" s="61"/>
      <c r="IM49" s="61"/>
      <c r="IN49" s="61"/>
      <c r="IO49" s="61"/>
      <c r="IP49" s="61"/>
      <c r="IQ49" s="61"/>
      <c r="IR49" s="61"/>
      <c r="IS49" s="61"/>
    </row>
    <row r="50" spans="1:253" s="62" customFormat="1" ht="20.25" customHeight="1" hidden="1">
      <c r="A50" s="90"/>
      <c r="B50" s="133"/>
      <c r="C50" s="51"/>
      <c r="D50" s="50"/>
      <c r="E50" s="50"/>
      <c r="F50" s="50"/>
      <c r="G50" s="61"/>
      <c r="H50" s="61"/>
      <c r="I50" s="61"/>
      <c r="J50" s="61"/>
      <c r="K50" s="61"/>
      <c r="L50" s="61"/>
      <c r="IK50" s="61"/>
      <c r="IL50" s="61"/>
      <c r="IM50" s="61"/>
      <c r="IN50" s="61"/>
      <c r="IO50" s="61"/>
      <c r="IP50" s="61"/>
      <c r="IQ50" s="61"/>
      <c r="IR50" s="61"/>
      <c r="IS50" s="61"/>
    </row>
    <row r="51" spans="1:253" s="62" customFormat="1" ht="20.25" customHeight="1">
      <c r="A51" s="90">
        <v>41020000</v>
      </c>
      <c r="B51" s="133" t="s">
        <v>568</v>
      </c>
      <c r="C51" s="153">
        <f>D51+E51</f>
        <v>13103300</v>
      </c>
      <c r="D51" s="153">
        <f>D52+D53</f>
        <v>13103300</v>
      </c>
      <c r="E51" s="51">
        <f>E52</f>
        <v>0</v>
      </c>
      <c r="F51" s="51"/>
      <c r="G51" s="61"/>
      <c r="H51" s="61"/>
      <c r="I51" s="61"/>
      <c r="J51" s="61"/>
      <c r="K51" s="61"/>
      <c r="L51" s="61"/>
      <c r="IK51" s="61"/>
      <c r="IL51" s="61"/>
      <c r="IM51" s="61"/>
      <c r="IN51" s="61"/>
      <c r="IO51" s="61"/>
      <c r="IP51" s="61"/>
      <c r="IQ51" s="61"/>
      <c r="IR51" s="61"/>
      <c r="IS51" s="61"/>
    </row>
    <row r="52" spans="1:253" s="62" customFormat="1" ht="20.25" customHeight="1">
      <c r="A52" s="55">
        <v>41020100</v>
      </c>
      <c r="B52" s="58" t="s">
        <v>97</v>
      </c>
      <c r="C52" s="51">
        <v>5108900</v>
      </c>
      <c r="D52" s="51">
        <v>5108900</v>
      </c>
      <c r="E52" s="51"/>
      <c r="F52" s="51"/>
      <c r="G52" s="61"/>
      <c r="H52" s="61"/>
      <c r="I52" s="61"/>
      <c r="J52" s="61"/>
      <c r="K52" s="61"/>
      <c r="L52" s="61"/>
      <c r="IK52" s="61"/>
      <c r="IL52" s="61"/>
      <c r="IM52" s="61"/>
      <c r="IN52" s="61"/>
      <c r="IO52" s="61"/>
      <c r="IP52" s="61"/>
      <c r="IQ52" s="61"/>
      <c r="IR52" s="61"/>
      <c r="IS52" s="61"/>
    </row>
    <row r="53" spans="1:253" s="62" customFormat="1" ht="56.25" customHeight="1">
      <c r="A53" s="55">
        <v>41020400</v>
      </c>
      <c r="B53" s="138" t="s">
        <v>221</v>
      </c>
      <c r="C53" s="51">
        <v>7994400</v>
      </c>
      <c r="D53" s="51">
        <v>7994400</v>
      </c>
      <c r="E53" s="51"/>
      <c r="F53" s="51"/>
      <c r="G53" s="61"/>
      <c r="H53" s="61"/>
      <c r="I53" s="61"/>
      <c r="J53" s="61"/>
      <c r="K53" s="61"/>
      <c r="L53" s="61"/>
      <c r="IK53" s="61"/>
      <c r="IL53" s="61"/>
      <c r="IM53" s="61"/>
      <c r="IN53" s="61"/>
      <c r="IO53" s="61"/>
      <c r="IP53" s="61"/>
      <c r="IQ53" s="61"/>
      <c r="IR53" s="61"/>
      <c r="IS53" s="61"/>
    </row>
    <row r="54" spans="1:253" s="62" customFormat="1" ht="20.25" customHeight="1">
      <c r="A54" s="90">
        <v>41030000</v>
      </c>
      <c r="B54" s="133" t="s">
        <v>569</v>
      </c>
      <c r="C54" s="153">
        <f>D54+E54</f>
        <v>87838200</v>
      </c>
      <c r="D54" s="153">
        <f>D55+D56+D57+D58+D59+D60+D61+D62+D67+D68+D66+D65+D69+D64+D63</f>
        <v>87838200</v>
      </c>
      <c r="E54" s="51">
        <f>E55+E56+E57+E58+E59+E60+E61+E62+E67+E68</f>
        <v>0</v>
      </c>
      <c r="F54" s="50"/>
      <c r="G54" s="61"/>
      <c r="H54" s="61"/>
      <c r="I54" s="61"/>
      <c r="J54" s="61"/>
      <c r="K54" s="61"/>
      <c r="L54" s="61"/>
      <c r="IK54" s="61"/>
      <c r="IL54" s="61"/>
      <c r="IM54" s="61"/>
      <c r="IN54" s="61"/>
      <c r="IO54" s="61"/>
      <c r="IP54" s="61"/>
      <c r="IQ54" s="61"/>
      <c r="IR54" s="61"/>
      <c r="IS54" s="61"/>
    </row>
    <row r="55" spans="1:253" s="62" customFormat="1" ht="60.75" customHeight="1">
      <c r="A55" s="55">
        <v>41030600</v>
      </c>
      <c r="B55" s="134" t="s">
        <v>107</v>
      </c>
      <c r="C55" s="51">
        <v>17693000</v>
      </c>
      <c r="D55" s="50">
        <v>17693000</v>
      </c>
      <c r="E55" s="50"/>
      <c r="F55" s="50"/>
      <c r="G55" s="61"/>
      <c r="H55" s="61"/>
      <c r="I55" s="61"/>
      <c r="J55" s="61"/>
      <c r="K55" s="61"/>
      <c r="L55" s="61"/>
      <c r="IK55" s="61"/>
      <c r="IL55" s="61"/>
      <c r="IM55" s="61"/>
      <c r="IN55" s="61"/>
      <c r="IO55" s="61"/>
      <c r="IP55" s="61"/>
      <c r="IQ55" s="61"/>
      <c r="IR55" s="61"/>
      <c r="IS55" s="61"/>
    </row>
    <row r="56" spans="1:253" s="62" customFormat="1" ht="90" customHeight="1">
      <c r="A56" s="55">
        <v>41030800</v>
      </c>
      <c r="B56" s="134" t="s">
        <v>99</v>
      </c>
      <c r="C56" s="51">
        <v>7666700</v>
      </c>
      <c r="D56" s="50">
        <v>7666700</v>
      </c>
      <c r="E56" s="50"/>
      <c r="F56" s="50"/>
      <c r="G56" s="61"/>
      <c r="H56" s="61"/>
      <c r="I56" s="61"/>
      <c r="J56" s="61"/>
      <c r="K56" s="61"/>
      <c r="L56" s="61"/>
      <c r="IK56" s="61"/>
      <c r="IL56" s="61"/>
      <c r="IM56" s="61"/>
      <c r="IN56" s="61"/>
      <c r="IO56" s="61"/>
      <c r="IP56" s="61"/>
      <c r="IQ56" s="61"/>
      <c r="IR56" s="61"/>
      <c r="IS56" s="61"/>
    </row>
    <row r="57" spans="1:253" s="62" customFormat="1" ht="169.5" customHeight="1" hidden="1">
      <c r="A57" s="55">
        <v>41030900</v>
      </c>
      <c r="B57" s="134" t="s">
        <v>102</v>
      </c>
      <c r="C57" s="51"/>
      <c r="D57" s="50"/>
      <c r="E57" s="50"/>
      <c r="F57" s="50"/>
      <c r="G57" s="61"/>
      <c r="H57" s="61"/>
      <c r="I57" s="61"/>
      <c r="J57" s="61"/>
      <c r="K57" s="61"/>
      <c r="L57" s="61"/>
      <c r="IK57" s="61"/>
      <c r="IL57" s="61"/>
      <c r="IM57" s="61"/>
      <c r="IN57" s="61"/>
      <c r="IO57" s="61"/>
      <c r="IP57" s="61"/>
      <c r="IQ57" s="61"/>
      <c r="IR57" s="61"/>
      <c r="IS57" s="61"/>
    </row>
    <row r="58" spans="1:253" s="45" customFormat="1" ht="48" customHeight="1">
      <c r="A58" s="55">
        <v>41031000</v>
      </c>
      <c r="B58" s="134" t="s">
        <v>103</v>
      </c>
      <c r="C58" s="51">
        <v>8075600</v>
      </c>
      <c r="D58" s="50">
        <v>8075600</v>
      </c>
      <c r="E58" s="50"/>
      <c r="F58" s="50"/>
      <c r="G58" s="3"/>
      <c r="H58" s="3"/>
      <c r="I58" s="3"/>
      <c r="J58" s="3"/>
      <c r="K58" s="3"/>
      <c r="L58" s="3"/>
      <c r="IK58" s="3"/>
      <c r="IL58" s="3"/>
      <c r="IM58" s="3"/>
      <c r="IN58" s="3"/>
      <c r="IO58" s="3"/>
      <c r="IP58" s="3"/>
      <c r="IQ58" s="3"/>
      <c r="IR58" s="3"/>
      <c r="IS58" s="3"/>
    </row>
    <row r="59" spans="1:253" s="45" customFormat="1" ht="74.25" customHeight="1">
      <c r="A59" s="55">
        <v>41035800</v>
      </c>
      <c r="B59" s="134" t="s">
        <v>104</v>
      </c>
      <c r="C59" s="51">
        <v>449100</v>
      </c>
      <c r="D59" s="50">
        <v>449100</v>
      </c>
      <c r="E59" s="50"/>
      <c r="F59" s="50"/>
      <c r="G59" s="3"/>
      <c r="H59" s="3"/>
      <c r="I59" s="3"/>
      <c r="J59" s="3"/>
      <c r="K59" s="3"/>
      <c r="L59" s="3"/>
      <c r="IK59" s="3"/>
      <c r="IL59" s="3"/>
      <c r="IM59" s="3"/>
      <c r="IN59" s="3"/>
      <c r="IO59" s="3"/>
      <c r="IP59" s="3"/>
      <c r="IQ59" s="3"/>
      <c r="IR59" s="3"/>
      <c r="IS59" s="3"/>
    </row>
    <row r="60" spans="1:253" s="45" customFormat="1" ht="48" customHeight="1">
      <c r="A60" s="55">
        <v>41035000</v>
      </c>
      <c r="B60" s="135" t="s">
        <v>105</v>
      </c>
      <c r="C60" s="51">
        <v>24300</v>
      </c>
      <c r="D60" s="50">
        <v>24300</v>
      </c>
      <c r="E60" s="50"/>
      <c r="F60" s="50"/>
      <c r="G60" s="3"/>
      <c r="H60" s="3"/>
      <c r="I60" s="3"/>
      <c r="J60" s="3"/>
      <c r="K60" s="3"/>
      <c r="L60" s="3"/>
      <c r="IK60" s="3"/>
      <c r="IL60" s="3"/>
      <c r="IM60" s="3"/>
      <c r="IN60" s="3"/>
      <c r="IO60" s="3"/>
      <c r="IP60" s="3"/>
      <c r="IQ60" s="3"/>
      <c r="IR60" s="3"/>
      <c r="IS60" s="3"/>
    </row>
    <row r="61" spans="1:253" s="45" customFormat="1" ht="46.5" customHeight="1" hidden="1">
      <c r="A61" s="55">
        <v>41035000</v>
      </c>
      <c r="B61" s="136" t="s">
        <v>211</v>
      </c>
      <c r="C61" s="51"/>
      <c r="D61" s="50"/>
      <c r="E61" s="50"/>
      <c r="F61" s="50"/>
      <c r="G61" s="3"/>
      <c r="H61" s="3"/>
      <c r="I61" s="3"/>
      <c r="J61" s="3"/>
      <c r="K61" s="3"/>
      <c r="L61" s="3"/>
      <c r="IK61" s="3"/>
      <c r="IL61" s="3"/>
      <c r="IM61" s="3"/>
      <c r="IN61" s="3"/>
      <c r="IO61" s="3"/>
      <c r="IP61" s="3"/>
      <c r="IQ61" s="3"/>
      <c r="IR61" s="3"/>
      <c r="IS61" s="3"/>
    </row>
    <row r="62" spans="1:253" s="45" customFormat="1" ht="32.25" customHeight="1">
      <c r="A62" s="55">
        <v>41035000</v>
      </c>
      <c r="B62" s="137" t="s">
        <v>106</v>
      </c>
      <c r="C62" s="51">
        <v>4500</v>
      </c>
      <c r="D62" s="50">
        <v>4500</v>
      </c>
      <c r="E62" s="50"/>
      <c r="F62" s="50"/>
      <c r="G62" s="3"/>
      <c r="H62" s="3"/>
      <c r="I62" s="3"/>
      <c r="J62" s="3"/>
      <c r="K62" s="3"/>
      <c r="L62" s="3"/>
      <c r="IK62" s="3"/>
      <c r="IL62" s="3"/>
      <c r="IM62" s="3"/>
      <c r="IN62" s="3"/>
      <c r="IO62" s="3"/>
      <c r="IP62" s="3"/>
      <c r="IQ62" s="3"/>
      <c r="IR62" s="3"/>
      <c r="IS62" s="3"/>
    </row>
    <row r="63" spans="1:253" s="45" customFormat="1" ht="52.5" customHeight="1">
      <c r="A63" s="55">
        <v>41035000</v>
      </c>
      <c r="B63" s="137" t="s">
        <v>617</v>
      </c>
      <c r="C63" s="51">
        <v>31500</v>
      </c>
      <c r="D63" s="50">
        <v>31500</v>
      </c>
      <c r="E63" s="50"/>
      <c r="F63" s="50"/>
      <c r="G63" s="3"/>
      <c r="H63" s="3"/>
      <c r="I63" s="3"/>
      <c r="J63" s="3"/>
      <c r="K63" s="3"/>
      <c r="L63" s="3"/>
      <c r="IK63" s="3"/>
      <c r="IL63" s="3"/>
      <c r="IM63" s="3"/>
      <c r="IN63" s="3"/>
      <c r="IO63" s="3"/>
      <c r="IP63" s="3"/>
      <c r="IQ63" s="3"/>
      <c r="IR63" s="3"/>
      <c r="IS63" s="3"/>
    </row>
    <row r="64" spans="1:253" s="45" customFormat="1" ht="48.75" customHeight="1">
      <c r="A64" s="55">
        <v>41035000</v>
      </c>
      <c r="B64" s="137" t="s">
        <v>177</v>
      </c>
      <c r="C64" s="51">
        <v>5020000</v>
      </c>
      <c r="D64" s="50">
        <v>5020000</v>
      </c>
      <c r="E64" s="50"/>
      <c r="F64" s="50"/>
      <c r="G64" s="3"/>
      <c r="H64" s="3"/>
      <c r="I64" s="3"/>
      <c r="J64" s="3"/>
      <c r="K64" s="3"/>
      <c r="L64" s="3"/>
      <c r="IK64" s="3"/>
      <c r="IL64" s="3"/>
      <c r="IM64" s="3"/>
      <c r="IN64" s="3"/>
      <c r="IO64" s="3"/>
      <c r="IP64" s="3"/>
      <c r="IQ64" s="3"/>
      <c r="IR64" s="3"/>
      <c r="IS64" s="3"/>
    </row>
    <row r="65" spans="1:253" s="45" customFormat="1" ht="31.5" customHeight="1">
      <c r="A65" s="55">
        <v>41033900</v>
      </c>
      <c r="B65" s="137" t="s">
        <v>108</v>
      </c>
      <c r="C65" s="51">
        <v>26101500</v>
      </c>
      <c r="D65" s="50">
        <v>26101500</v>
      </c>
      <c r="E65" s="50"/>
      <c r="F65" s="50"/>
      <c r="G65" s="3"/>
      <c r="H65" s="3"/>
      <c r="I65" s="3"/>
      <c r="J65" s="3"/>
      <c r="K65" s="3"/>
      <c r="L65" s="3"/>
      <c r="IK65" s="3"/>
      <c r="IL65" s="3"/>
      <c r="IM65" s="3"/>
      <c r="IN65" s="3"/>
      <c r="IO65" s="3"/>
      <c r="IP65" s="3"/>
      <c r="IQ65" s="3"/>
      <c r="IR65" s="3"/>
      <c r="IS65" s="3"/>
    </row>
    <row r="66" spans="1:253" s="45" customFormat="1" ht="48" customHeight="1" hidden="1">
      <c r="A66" s="55">
        <v>41034200</v>
      </c>
      <c r="B66" s="137" t="s">
        <v>132</v>
      </c>
      <c r="C66" s="51"/>
      <c r="D66" s="50"/>
      <c r="E66" s="50"/>
      <c r="F66" s="50"/>
      <c r="G66" s="3"/>
      <c r="H66" s="3"/>
      <c r="I66" s="3"/>
      <c r="J66" s="3"/>
      <c r="K66" s="3"/>
      <c r="L66" s="3"/>
      <c r="IK66" s="3"/>
      <c r="IL66" s="3"/>
      <c r="IM66" s="3"/>
      <c r="IN66" s="3"/>
      <c r="IO66" s="3"/>
      <c r="IP66" s="3"/>
      <c r="IQ66" s="3"/>
      <c r="IR66" s="3"/>
      <c r="IS66" s="3"/>
    </row>
    <row r="67" spans="1:253" s="45" customFormat="1" ht="50.25" customHeight="1">
      <c r="A67" s="55">
        <v>41034200</v>
      </c>
      <c r="B67" s="138" t="s">
        <v>132</v>
      </c>
      <c r="C67" s="51">
        <v>255300</v>
      </c>
      <c r="D67" s="50">
        <v>255300</v>
      </c>
      <c r="E67" s="50"/>
      <c r="F67" s="50"/>
      <c r="G67" s="3"/>
      <c r="H67" s="3"/>
      <c r="I67" s="3"/>
      <c r="J67" s="3"/>
      <c r="K67" s="3"/>
      <c r="L67" s="3"/>
      <c r="IK67" s="3"/>
      <c r="IL67" s="3"/>
      <c r="IM67" s="3"/>
      <c r="IN67" s="3"/>
      <c r="IO67" s="3"/>
      <c r="IP67" s="3"/>
      <c r="IQ67" s="3"/>
      <c r="IR67" s="3"/>
      <c r="IS67" s="3"/>
    </row>
    <row r="68" spans="1:253" s="45" customFormat="1" ht="27.75" customHeight="1">
      <c r="A68" s="55">
        <v>41034200</v>
      </c>
      <c r="B68" s="138" t="s">
        <v>109</v>
      </c>
      <c r="C68" s="51">
        <v>22168000</v>
      </c>
      <c r="D68" s="50">
        <v>22168000</v>
      </c>
      <c r="E68" s="52"/>
      <c r="F68" s="52"/>
      <c r="G68" s="3"/>
      <c r="H68" s="3"/>
      <c r="I68" s="3"/>
      <c r="J68" s="3"/>
      <c r="K68" s="3"/>
      <c r="L68" s="3"/>
      <c r="IK68" s="3"/>
      <c r="IL68" s="3"/>
      <c r="IM68" s="3"/>
      <c r="IN68" s="3"/>
      <c r="IO68" s="3"/>
      <c r="IP68" s="3"/>
      <c r="IQ68" s="3"/>
      <c r="IR68" s="3"/>
      <c r="IS68" s="3"/>
    </row>
    <row r="69" spans="1:253" s="45" customFormat="1" ht="54.75" customHeight="1">
      <c r="A69" s="55"/>
      <c r="B69" s="138" t="s">
        <v>222</v>
      </c>
      <c r="C69" s="51">
        <v>348700</v>
      </c>
      <c r="D69" s="50">
        <v>348700</v>
      </c>
      <c r="E69" s="52"/>
      <c r="F69" s="52"/>
      <c r="G69" s="3"/>
      <c r="H69" s="3"/>
      <c r="I69" s="3"/>
      <c r="J69" s="3"/>
      <c r="K69" s="3"/>
      <c r="L69" s="3"/>
      <c r="IK69" s="3"/>
      <c r="IL69" s="3"/>
      <c r="IM69" s="3"/>
      <c r="IN69" s="3"/>
      <c r="IO69" s="3"/>
      <c r="IP69" s="3"/>
      <c r="IQ69" s="3"/>
      <c r="IR69" s="3"/>
      <c r="IS69" s="3"/>
    </row>
    <row r="70" spans="1:253" s="45" customFormat="1" ht="27.75" customHeight="1">
      <c r="A70" s="48"/>
      <c r="B70" s="53" t="s">
        <v>570</v>
      </c>
      <c r="C70" s="153">
        <f>D70+E70</f>
        <v>112590800</v>
      </c>
      <c r="D70" s="154">
        <f>D39+D47</f>
        <v>110471500</v>
      </c>
      <c r="E70" s="154">
        <f>E39+E47</f>
        <v>2119300</v>
      </c>
      <c r="F70" s="50"/>
      <c r="G70" s="3"/>
      <c r="H70" s="3"/>
      <c r="I70" s="3"/>
      <c r="J70" s="3"/>
      <c r="K70" s="3"/>
      <c r="L70" s="3"/>
      <c r="IK70" s="3"/>
      <c r="IL70" s="3"/>
      <c r="IM70" s="3"/>
      <c r="IN70" s="3"/>
      <c r="IO70" s="3"/>
      <c r="IP70" s="3"/>
      <c r="IQ70" s="3"/>
      <c r="IR70" s="3"/>
      <c r="IS70" s="3"/>
    </row>
    <row r="73" spans="1:4" ht="15.75">
      <c r="A73" s="139"/>
      <c r="B73" s="130"/>
      <c r="C73" s="140"/>
      <c r="D73" s="140"/>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dimension ref="A1:M21"/>
  <sheetViews>
    <sheetView showGridLines="0" showZeros="0" zoomScale="75" zoomScaleNormal="75" zoomScalePageLayoutView="0" workbookViewId="0" topLeftCell="A2">
      <selection activeCell="I4" sqref="I4"/>
    </sheetView>
  </sheetViews>
  <sheetFormatPr defaultColWidth="9.16015625" defaultRowHeight="12.75" customHeight="1"/>
  <cols>
    <col min="1" max="1" width="10" style="2" customWidth="1"/>
    <col min="2" max="2" width="41.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6" customFormat="1" ht="12.75" customHeight="1" hidden="1">
      <c r="A1" s="35"/>
      <c r="B1" s="35"/>
      <c r="C1" s="35"/>
      <c r="D1" s="35"/>
      <c r="E1" s="35"/>
      <c r="F1" s="35"/>
      <c r="G1" s="35"/>
      <c r="H1" s="35"/>
      <c r="I1" s="35"/>
      <c r="J1" s="35"/>
      <c r="K1" s="35"/>
      <c r="L1" s="35"/>
    </row>
    <row r="3" spans="3:13" ht="78.75" customHeight="1">
      <c r="C3" s="385" t="s">
        <v>101</v>
      </c>
      <c r="D3" s="385"/>
      <c r="E3" s="385"/>
      <c r="F3" s="385"/>
      <c r="M3" s="2"/>
    </row>
    <row r="4" spans="1:13" ht="33.75" customHeight="1">
      <c r="A4" s="392"/>
      <c r="B4" s="382"/>
      <c r="C4" s="382"/>
      <c r="D4" s="382"/>
      <c r="E4" s="382"/>
      <c r="F4" s="382"/>
      <c r="M4" s="2"/>
    </row>
    <row r="5" spans="1:6" ht="21.75" customHeight="1">
      <c r="A5" s="391" t="s">
        <v>237</v>
      </c>
      <c r="B5" s="391"/>
      <c r="C5" s="391"/>
      <c r="D5" s="391"/>
      <c r="E5" s="391"/>
      <c r="F5" s="391"/>
    </row>
    <row r="6" spans="1:6" ht="12.75" customHeight="1">
      <c r="A6" s="389"/>
      <c r="B6" s="389"/>
      <c r="C6" s="389"/>
      <c r="D6" s="389"/>
      <c r="E6" s="389"/>
      <c r="F6" s="64" t="s">
        <v>595</v>
      </c>
    </row>
    <row r="7" spans="1:12" s="31" customFormat="1" ht="24.75" customHeight="1">
      <c r="A7" s="390" t="s">
        <v>526</v>
      </c>
      <c r="B7" s="390" t="s">
        <v>138</v>
      </c>
      <c r="C7" s="390" t="s">
        <v>548</v>
      </c>
      <c r="D7" s="390" t="s">
        <v>545</v>
      </c>
      <c r="E7" s="390" t="s">
        <v>546</v>
      </c>
      <c r="F7" s="390"/>
      <c r="G7" s="30"/>
      <c r="H7" s="30"/>
      <c r="I7" s="30"/>
      <c r="J7" s="30"/>
      <c r="K7" s="30"/>
      <c r="L7" s="30"/>
    </row>
    <row r="8" spans="1:12" s="31" customFormat="1" ht="38.25" customHeight="1">
      <c r="A8" s="390"/>
      <c r="B8" s="390"/>
      <c r="C8" s="390"/>
      <c r="D8" s="390"/>
      <c r="E8" s="256" t="s">
        <v>548</v>
      </c>
      <c r="F8" s="257" t="s">
        <v>557</v>
      </c>
      <c r="G8" s="30"/>
      <c r="H8" s="30"/>
      <c r="I8" s="30"/>
      <c r="J8" s="30"/>
      <c r="K8" s="30"/>
      <c r="L8" s="30"/>
    </row>
    <row r="9" spans="1:12" s="31" customFormat="1" ht="38.25" customHeight="1">
      <c r="A9" s="256"/>
      <c r="B9" s="256" t="s">
        <v>269</v>
      </c>
      <c r="C9" s="256"/>
      <c r="D9" s="256">
        <v>-91500</v>
      </c>
      <c r="E9" s="256">
        <v>91500</v>
      </c>
      <c r="F9" s="256">
        <v>91500</v>
      </c>
      <c r="G9" s="30"/>
      <c r="H9" s="30"/>
      <c r="I9" s="30"/>
      <c r="J9" s="30"/>
      <c r="K9" s="30"/>
      <c r="L9" s="30"/>
    </row>
    <row r="10" spans="1:12" s="259" customFormat="1" ht="36" customHeight="1" hidden="1">
      <c r="A10" s="279">
        <v>208000</v>
      </c>
      <c r="B10" s="277" t="s">
        <v>202</v>
      </c>
      <c r="C10" s="291">
        <f>D10+E10</f>
        <v>0</v>
      </c>
      <c r="D10" s="276"/>
      <c r="E10" s="276"/>
      <c r="F10" s="276"/>
      <c r="G10" s="258"/>
      <c r="H10" s="258"/>
      <c r="I10" s="258"/>
      <c r="J10" s="258"/>
      <c r="K10" s="258"/>
      <c r="L10" s="258"/>
    </row>
    <row r="11" spans="1:12" s="259" customFormat="1" ht="36" customHeight="1" hidden="1">
      <c r="A11" s="279">
        <v>208100</v>
      </c>
      <c r="B11" s="277" t="s">
        <v>203</v>
      </c>
      <c r="C11" s="290">
        <f>D11+E11</f>
        <v>0</v>
      </c>
      <c r="D11" s="276"/>
      <c r="E11" s="276"/>
      <c r="F11" s="280"/>
      <c r="G11" s="258"/>
      <c r="H11" s="258"/>
      <c r="I11" s="258"/>
      <c r="J11" s="258"/>
      <c r="K11" s="258"/>
      <c r="L11" s="258"/>
    </row>
    <row r="12" spans="1:12" s="259" customFormat="1" ht="44.25" customHeight="1" hidden="1">
      <c r="A12" s="279">
        <v>208400</v>
      </c>
      <c r="B12" s="277" t="s">
        <v>139</v>
      </c>
      <c r="C12" s="290"/>
      <c r="D12" s="276"/>
      <c r="E12" s="276"/>
      <c r="F12" s="276"/>
      <c r="G12" s="258"/>
      <c r="H12" s="258"/>
      <c r="I12" s="258"/>
      <c r="J12" s="258"/>
      <c r="K12" s="258"/>
      <c r="L12" s="258"/>
    </row>
    <row r="13" spans="1:12" s="259" customFormat="1" ht="48.75" customHeight="1">
      <c r="A13" s="279">
        <v>600000</v>
      </c>
      <c r="B13" s="277" t="s">
        <v>191</v>
      </c>
      <c r="C13" s="290"/>
      <c r="D13" s="256">
        <v>-91500</v>
      </c>
      <c r="E13" s="256">
        <v>91500</v>
      </c>
      <c r="F13" s="256">
        <v>91500</v>
      </c>
      <c r="G13" s="258"/>
      <c r="H13" s="258"/>
      <c r="I13" s="258"/>
      <c r="J13" s="258"/>
      <c r="K13" s="258"/>
      <c r="L13" s="258"/>
    </row>
    <row r="14" spans="1:12" s="261" customFormat="1" ht="54.75" customHeight="1">
      <c r="A14" s="279">
        <v>602000</v>
      </c>
      <c r="B14" s="278" t="s">
        <v>192</v>
      </c>
      <c r="C14" s="290"/>
      <c r="D14" s="256">
        <v>-91500</v>
      </c>
      <c r="E14" s="256">
        <v>91500</v>
      </c>
      <c r="F14" s="256">
        <v>91500</v>
      </c>
      <c r="G14" s="260"/>
      <c r="H14" s="260"/>
      <c r="I14" s="260"/>
      <c r="J14" s="260"/>
      <c r="K14" s="260"/>
      <c r="L14" s="260"/>
    </row>
    <row r="15" spans="1:12" s="261" customFormat="1" ht="42.75" customHeight="1" hidden="1">
      <c r="A15" s="279">
        <v>602100</v>
      </c>
      <c r="B15" s="278" t="s">
        <v>203</v>
      </c>
      <c r="C15" s="290">
        <f>D15+E15</f>
        <v>0</v>
      </c>
      <c r="D15" s="276"/>
      <c r="E15" s="276"/>
      <c r="F15" s="276"/>
      <c r="G15" s="260"/>
      <c r="H15" s="260"/>
      <c r="I15" s="260"/>
      <c r="J15" s="260"/>
      <c r="K15" s="260"/>
      <c r="L15" s="260"/>
    </row>
    <row r="16" spans="1:12" s="261" customFormat="1" ht="82.5" customHeight="1">
      <c r="A16" s="279">
        <v>602400</v>
      </c>
      <c r="B16" s="302" t="s">
        <v>139</v>
      </c>
      <c r="C16" s="290"/>
      <c r="D16" s="256">
        <v>-91500</v>
      </c>
      <c r="E16" s="256">
        <v>91500</v>
      </c>
      <c r="F16" s="256">
        <v>91500</v>
      </c>
      <c r="G16" s="260"/>
      <c r="H16" s="260"/>
      <c r="I16" s="260"/>
      <c r="J16" s="260"/>
      <c r="K16" s="260"/>
      <c r="L16" s="260"/>
    </row>
    <row r="17" spans="1:12" s="261" customFormat="1" ht="57" customHeight="1">
      <c r="A17" s="279"/>
      <c r="B17" s="302" t="s">
        <v>98</v>
      </c>
      <c r="C17" s="290"/>
      <c r="D17" s="256">
        <v>-91500</v>
      </c>
      <c r="E17" s="256">
        <v>91500</v>
      </c>
      <c r="F17" s="256">
        <v>91500</v>
      </c>
      <c r="G17" s="260"/>
      <c r="H17" s="260"/>
      <c r="I17" s="260"/>
      <c r="J17" s="260"/>
      <c r="K17" s="260"/>
      <c r="L17" s="260"/>
    </row>
    <row r="18" spans="1:12" s="305" customFormat="1" ht="46.5" customHeight="1" hidden="1">
      <c r="A18" s="306"/>
      <c r="B18" s="302"/>
      <c r="C18" s="303"/>
      <c r="D18" s="256"/>
      <c r="E18" s="256"/>
      <c r="F18" s="256"/>
      <c r="G18" s="304"/>
      <c r="H18" s="304"/>
      <c r="I18" s="304"/>
      <c r="J18" s="304"/>
      <c r="K18" s="304"/>
      <c r="L18" s="304"/>
    </row>
    <row r="19" spans="1:12" ht="12.75">
      <c r="A19" s="5"/>
      <c r="B19" s="5"/>
      <c r="C19" s="5"/>
      <c r="D19" s="5"/>
      <c r="E19" s="5"/>
      <c r="F19" s="5"/>
      <c r="G19" s="5"/>
      <c r="H19" s="5"/>
      <c r="I19" s="5"/>
      <c r="J19" s="5"/>
      <c r="K19" s="5"/>
      <c r="L19" s="5"/>
    </row>
    <row r="21" spans="1:2" ht="12.75" customHeight="1">
      <c r="A21" s="92"/>
      <c r="B21" s="93"/>
    </row>
  </sheetData>
  <sheetProtection/>
  <mergeCells count="9">
    <mergeCell ref="A6:E6"/>
    <mergeCell ref="C3:F3"/>
    <mergeCell ref="C7:C8"/>
    <mergeCell ref="D7:D8"/>
    <mergeCell ref="E7:F7"/>
    <mergeCell ref="B7:B8"/>
    <mergeCell ref="A7:A8"/>
    <mergeCell ref="A5:F5"/>
    <mergeCell ref="A4:F4"/>
  </mergeCells>
  <printOptions horizontalCentered="1"/>
  <pageMargins left="1.141732283464567" right="0.35433070866141736" top="0.5905511811023623" bottom="0.3937007874015748"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T155"/>
  <sheetViews>
    <sheetView showGridLines="0" showZeros="0" zoomScalePageLayoutView="0" workbookViewId="0" topLeftCell="H1">
      <selection activeCell="B4" sqref="B4:T4"/>
    </sheetView>
  </sheetViews>
  <sheetFormatPr defaultColWidth="9.16015625" defaultRowHeight="12.75"/>
  <cols>
    <col min="1" max="1" width="3.83203125" style="7" hidden="1" customWidth="1"/>
    <col min="2" max="3" width="12.33203125" style="74" hidden="1" customWidth="1"/>
    <col min="4" max="6" width="11.66015625" style="74" customWidth="1"/>
    <col min="7" max="7" width="42" style="7" customWidth="1"/>
    <col min="8" max="8" width="15" style="7" customWidth="1"/>
    <col min="9" max="9" width="15.66015625" style="7" customWidth="1"/>
    <col min="10" max="10" width="14.33203125" style="7" customWidth="1"/>
    <col min="11" max="13" width="12.66015625" style="7" customWidth="1"/>
    <col min="14" max="14" width="13.83203125" style="7" customWidth="1"/>
    <col min="15" max="18" width="12.66015625" style="7" customWidth="1"/>
    <col min="19" max="19" width="19" style="7" customWidth="1"/>
    <col min="20" max="20" width="16.83203125" style="7" customWidth="1"/>
    <col min="21" max="21" width="9.16015625" style="6" customWidth="1"/>
    <col min="22" max="16384" width="9.16015625" style="6" customWidth="1"/>
  </cols>
  <sheetData>
    <row r="2" spans="15:20" ht="69" customHeight="1">
      <c r="O2" s="385" t="s">
        <v>62</v>
      </c>
      <c r="P2" s="385"/>
      <c r="Q2" s="385"/>
      <c r="R2" s="385"/>
      <c r="S2" s="385"/>
      <c r="T2" s="385"/>
    </row>
    <row r="3" spans="4:20" ht="39" customHeight="1">
      <c r="D3" s="383"/>
      <c r="E3" s="383"/>
      <c r="F3" s="384"/>
      <c r="G3" s="384"/>
      <c r="H3" s="384"/>
      <c r="I3" s="384"/>
      <c r="J3" s="384"/>
      <c r="K3" s="384"/>
      <c r="L3" s="384"/>
      <c r="M3" s="384"/>
      <c r="N3" s="384"/>
      <c r="O3" s="384"/>
      <c r="P3" s="384"/>
      <c r="Q3" s="384"/>
      <c r="R3" s="384"/>
      <c r="S3" s="384"/>
      <c r="T3" s="384"/>
    </row>
    <row r="4" spans="1:20" ht="38.25" customHeight="1">
      <c r="A4" s="2"/>
      <c r="B4" s="380" t="s">
        <v>242</v>
      </c>
      <c r="C4" s="380"/>
      <c r="D4" s="381"/>
      <c r="E4" s="381"/>
      <c r="F4" s="381"/>
      <c r="G4" s="381"/>
      <c r="H4" s="381"/>
      <c r="I4" s="381"/>
      <c r="J4" s="381"/>
      <c r="K4" s="381"/>
      <c r="L4" s="381"/>
      <c r="M4" s="381"/>
      <c r="N4" s="381"/>
      <c r="O4" s="381"/>
      <c r="P4" s="381"/>
      <c r="Q4" s="381"/>
      <c r="R4" s="381"/>
      <c r="S4" s="381"/>
      <c r="T4" s="381"/>
    </row>
    <row r="5" spans="2:20" ht="18.75">
      <c r="B5" s="75"/>
      <c r="C5" s="75"/>
      <c r="D5" s="76"/>
      <c r="E5" s="76"/>
      <c r="F5" s="76"/>
      <c r="G5" s="8"/>
      <c r="H5" s="8"/>
      <c r="I5" s="8"/>
      <c r="J5" s="14"/>
      <c r="K5" s="8"/>
      <c r="L5" s="8"/>
      <c r="M5" s="9"/>
      <c r="N5" s="10"/>
      <c r="O5" s="10"/>
      <c r="P5" s="10"/>
      <c r="Q5" s="10"/>
      <c r="R5" s="10"/>
      <c r="S5" s="10"/>
      <c r="T5" s="65" t="s">
        <v>595</v>
      </c>
    </row>
    <row r="6" spans="1:20" ht="21.75" customHeight="1">
      <c r="A6" s="11"/>
      <c r="B6" s="377" t="s">
        <v>591</v>
      </c>
      <c r="C6" s="377" t="s">
        <v>240</v>
      </c>
      <c r="D6" s="377" t="s">
        <v>243</v>
      </c>
      <c r="E6" s="393" t="s">
        <v>391</v>
      </c>
      <c r="F6" s="393" t="s">
        <v>392</v>
      </c>
      <c r="G6" s="394" t="s">
        <v>388</v>
      </c>
      <c r="H6" s="390" t="s">
        <v>545</v>
      </c>
      <c r="I6" s="390"/>
      <c r="J6" s="390"/>
      <c r="K6" s="390"/>
      <c r="L6" s="390"/>
      <c r="M6" s="397" t="s">
        <v>546</v>
      </c>
      <c r="N6" s="398"/>
      <c r="O6" s="398"/>
      <c r="P6" s="398"/>
      <c r="Q6" s="398"/>
      <c r="R6" s="398"/>
      <c r="S6" s="399"/>
      <c r="T6" s="390" t="s">
        <v>547</v>
      </c>
    </row>
    <row r="7" spans="1:20" ht="16.5" customHeight="1">
      <c r="A7" s="12"/>
      <c r="B7" s="378"/>
      <c r="C7" s="378"/>
      <c r="D7" s="378"/>
      <c r="E7" s="393"/>
      <c r="F7" s="393"/>
      <c r="G7" s="376"/>
      <c r="H7" s="376" t="s">
        <v>548</v>
      </c>
      <c r="I7" s="396" t="s">
        <v>549</v>
      </c>
      <c r="J7" s="376" t="s">
        <v>550</v>
      </c>
      <c r="K7" s="376"/>
      <c r="L7" s="396" t="s">
        <v>551</v>
      </c>
      <c r="M7" s="376" t="s">
        <v>548</v>
      </c>
      <c r="N7" s="396" t="s">
        <v>549</v>
      </c>
      <c r="O7" s="376" t="s">
        <v>550</v>
      </c>
      <c r="P7" s="376"/>
      <c r="Q7" s="396" t="s">
        <v>551</v>
      </c>
      <c r="R7" s="402" t="s">
        <v>550</v>
      </c>
      <c r="S7" s="403"/>
      <c r="T7" s="390"/>
    </row>
    <row r="8" spans="1:20" ht="20.25" customHeight="1">
      <c r="A8" s="13"/>
      <c r="B8" s="378"/>
      <c r="C8" s="378"/>
      <c r="D8" s="378"/>
      <c r="E8" s="393"/>
      <c r="F8" s="393"/>
      <c r="G8" s="376"/>
      <c r="H8" s="376"/>
      <c r="I8" s="396"/>
      <c r="J8" s="376" t="s">
        <v>552</v>
      </c>
      <c r="K8" s="376" t="s">
        <v>553</v>
      </c>
      <c r="L8" s="396"/>
      <c r="M8" s="376"/>
      <c r="N8" s="396"/>
      <c r="O8" s="376" t="s">
        <v>552</v>
      </c>
      <c r="P8" s="376" t="s">
        <v>553</v>
      </c>
      <c r="Q8" s="396"/>
      <c r="R8" s="394" t="s">
        <v>574</v>
      </c>
      <c r="S8" s="400" t="s">
        <v>146</v>
      </c>
      <c r="T8" s="390"/>
    </row>
    <row r="9" spans="1:20" ht="109.5" customHeight="1">
      <c r="A9" s="79"/>
      <c r="B9" s="379"/>
      <c r="C9" s="379"/>
      <c r="D9" s="379"/>
      <c r="E9" s="393"/>
      <c r="F9" s="393"/>
      <c r="G9" s="376"/>
      <c r="H9" s="376"/>
      <c r="I9" s="396"/>
      <c r="J9" s="376"/>
      <c r="K9" s="376"/>
      <c r="L9" s="396"/>
      <c r="M9" s="376"/>
      <c r="N9" s="396"/>
      <c r="O9" s="376"/>
      <c r="P9" s="376"/>
      <c r="Q9" s="396"/>
      <c r="R9" s="394"/>
      <c r="S9" s="401"/>
      <c r="T9" s="390"/>
    </row>
    <row r="10" spans="1:20" s="208" customFormat="1" ht="10.5" customHeight="1">
      <c r="A10" s="203"/>
      <c r="B10" s="204"/>
      <c r="C10" s="204"/>
      <c r="D10" s="204">
        <v>1</v>
      </c>
      <c r="E10" s="204"/>
      <c r="F10" s="205">
        <v>2</v>
      </c>
      <c r="G10" s="205">
        <v>3</v>
      </c>
      <c r="H10" s="205">
        <v>4</v>
      </c>
      <c r="I10" s="206">
        <v>5</v>
      </c>
      <c r="J10" s="205">
        <v>6</v>
      </c>
      <c r="K10" s="205">
        <v>7</v>
      </c>
      <c r="L10" s="206">
        <v>8</v>
      </c>
      <c r="M10" s="205">
        <v>9</v>
      </c>
      <c r="N10" s="206">
        <v>10</v>
      </c>
      <c r="O10" s="205">
        <v>11</v>
      </c>
      <c r="P10" s="205">
        <v>12</v>
      </c>
      <c r="Q10" s="206">
        <v>13</v>
      </c>
      <c r="R10" s="205">
        <v>14</v>
      </c>
      <c r="S10" s="207">
        <v>15</v>
      </c>
      <c r="T10" s="205">
        <v>16</v>
      </c>
    </row>
    <row r="11" spans="1:20" s="29" customFormat="1" ht="14.25" customHeight="1">
      <c r="A11" s="28"/>
      <c r="B11" s="94" t="s">
        <v>572</v>
      </c>
      <c r="C11" s="94"/>
      <c r="D11" s="94" t="s">
        <v>572</v>
      </c>
      <c r="E11" s="94"/>
      <c r="F11" s="94"/>
      <c r="G11" s="95" t="s">
        <v>84</v>
      </c>
      <c r="H11" s="190">
        <f>H12</f>
        <v>2400707</v>
      </c>
      <c r="I11" s="195">
        <f>H11-L11</f>
        <v>2400707</v>
      </c>
      <c r="J11" s="190">
        <f>J12</f>
        <v>1180000</v>
      </c>
      <c r="K11" s="190">
        <f>K12</f>
        <v>225500</v>
      </c>
      <c r="L11" s="190">
        <f>L12</f>
        <v>0</v>
      </c>
      <c r="M11" s="190">
        <f>M12</f>
        <v>21500</v>
      </c>
      <c r="N11" s="195">
        <f aca="true" t="shared" si="0" ref="N11:N18">M11-Q11</f>
        <v>1500</v>
      </c>
      <c r="O11" s="190">
        <f>O12</f>
        <v>0</v>
      </c>
      <c r="P11" s="190">
        <f>P12</f>
        <v>0</v>
      </c>
      <c r="Q11" s="190">
        <f>Q12</f>
        <v>20000</v>
      </c>
      <c r="R11" s="190">
        <f>R12</f>
        <v>20000</v>
      </c>
      <c r="S11" s="190">
        <f>S12</f>
        <v>20000</v>
      </c>
      <c r="T11" s="190">
        <f>H11+M11</f>
        <v>2422207</v>
      </c>
    </row>
    <row r="12" spans="1:20" s="116" customFormat="1" ht="14.25" customHeight="1">
      <c r="A12" s="115"/>
      <c r="B12" s="113" t="s">
        <v>572</v>
      </c>
      <c r="C12" s="113"/>
      <c r="D12" s="113" t="s">
        <v>554</v>
      </c>
      <c r="E12" s="113"/>
      <c r="F12" s="113"/>
      <c r="G12" s="114" t="s">
        <v>84</v>
      </c>
      <c r="H12" s="191">
        <f>H13+H15+H14</f>
        <v>2400707</v>
      </c>
      <c r="I12" s="192">
        <f>H12-L12</f>
        <v>2400707</v>
      </c>
      <c r="J12" s="191">
        <f>J13+J15+J14</f>
        <v>1180000</v>
      </c>
      <c r="K12" s="191">
        <f>K13+K15+K14</f>
        <v>225500</v>
      </c>
      <c r="L12" s="191">
        <f>L13+L15+L14</f>
        <v>0</v>
      </c>
      <c r="M12" s="191">
        <f>M13+M15+M14</f>
        <v>21500</v>
      </c>
      <c r="N12" s="194">
        <f t="shared" si="0"/>
        <v>1500</v>
      </c>
      <c r="O12" s="191">
        <f>O13+O15+O14</f>
        <v>0</v>
      </c>
      <c r="P12" s="191">
        <f>P13+P15+P14</f>
        <v>0</v>
      </c>
      <c r="Q12" s="191">
        <f>Q13+Q15+Q14</f>
        <v>20000</v>
      </c>
      <c r="R12" s="191">
        <f>R13+R15+R14</f>
        <v>20000</v>
      </c>
      <c r="S12" s="191">
        <f>S13+S15+S14</f>
        <v>20000</v>
      </c>
      <c r="T12" s="191">
        <f aca="true" t="shared" si="1" ref="T12:T106">H12+M12</f>
        <v>2422207</v>
      </c>
    </row>
    <row r="13" spans="2:20" ht="40.5" customHeight="1">
      <c r="B13" s="77" t="s">
        <v>590</v>
      </c>
      <c r="C13" s="78" t="s">
        <v>573</v>
      </c>
      <c r="D13" s="328" t="s">
        <v>590</v>
      </c>
      <c r="E13" s="328" t="s">
        <v>244</v>
      </c>
      <c r="F13" s="328" t="s">
        <v>555</v>
      </c>
      <c r="G13" s="70" t="s">
        <v>245</v>
      </c>
      <c r="H13" s="194">
        <v>2194100</v>
      </c>
      <c r="I13" s="192">
        <f>H13-L13</f>
        <v>2194100</v>
      </c>
      <c r="J13" s="194">
        <v>1180000</v>
      </c>
      <c r="K13" s="194">
        <v>225500</v>
      </c>
      <c r="L13" s="194"/>
      <c r="M13" s="194">
        <v>21500</v>
      </c>
      <c r="N13" s="194">
        <f t="shared" si="0"/>
        <v>1500</v>
      </c>
      <c r="O13" s="193"/>
      <c r="P13" s="193"/>
      <c r="Q13" s="194">
        <v>20000</v>
      </c>
      <c r="R13" s="194">
        <v>20000</v>
      </c>
      <c r="S13" s="194">
        <v>20000</v>
      </c>
      <c r="T13" s="192">
        <f t="shared" si="1"/>
        <v>2215600</v>
      </c>
    </row>
    <row r="14" spans="2:20" ht="30.75" customHeight="1">
      <c r="B14" s="77"/>
      <c r="C14" s="78" t="s">
        <v>605</v>
      </c>
      <c r="D14" s="328" t="s">
        <v>188</v>
      </c>
      <c r="E14" s="328" t="s">
        <v>656</v>
      </c>
      <c r="F14" s="328" t="s">
        <v>665</v>
      </c>
      <c r="G14" s="97" t="s">
        <v>618</v>
      </c>
      <c r="H14" s="194">
        <v>78000</v>
      </c>
      <c r="I14" s="192">
        <f>H14-L14</f>
        <v>78000</v>
      </c>
      <c r="J14" s="194"/>
      <c r="K14" s="194"/>
      <c r="L14" s="194"/>
      <c r="M14" s="194"/>
      <c r="N14" s="194"/>
      <c r="O14" s="193"/>
      <c r="P14" s="193"/>
      <c r="Q14" s="194"/>
      <c r="R14" s="194"/>
      <c r="S14" s="194"/>
      <c r="T14" s="192">
        <f t="shared" si="1"/>
        <v>78000</v>
      </c>
    </row>
    <row r="15" spans="2:20" ht="30" customHeight="1">
      <c r="B15" s="77"/>
      <c r="C15" s="78" t="s">
        <v>613</v>
      </c>
      <c r="D15" s="328" t="s">
        <v>247</v>
      </c>
      <c r="E15" s="328" t="s">
        <v>246</v>
      </c>
      <c r="F15" s="328" t="s">
        <v>660</v>
      </c>
      <c r="G15" s="97" t="s">
        <v>596</v>
      </c>
      <c r="H15" s="194">
        <v>128607</v>
      </c>
      <c r="I15" s="194">
        <f>I16+I17+I18</f>
        <v>0</v>
      </c>
      <c r="J15" s="194">
        <f>J16+J17+J18</f>
        <v>0</v>
      </c>
      <c r="K15" s="194">
        <f>K16+K17+K18</f>
        <v>0</v>
      </c>
      <c r="L15" s="194">
        <f>L16+L17+L18</f>
        <v>0</v>
      </c>
      <c r="M15" s="194">
        <f>M16+M17+M18</f>
        <v>0</v>
      </c>
      <c r="N15" s="194">
        <f t="shared" si="0"/>
        <v>0</v>
      </c>
      <c r="O15" s="194">
        <f>O16+O17+O18</f>
        <v>0</v>
      </c>
      <c r="P15" s="194">
        <f>P16+P17+P18</f>
        <v>0</v>
      </c>
      <c r="Q15" s="194">
        <f>Q16+Q17+Q18</f>
        <v>0</v>
      </c>
      <c r="R15" s="194">
        <f>R16+R17+R18</f>
        <v>0</v>
      </c>
      <c r="S15" s="194">
        <f>S16+S17+S18</f>
        <v>0</v>
      </c>
      <c r="T15" s="192">
        <f t="shared" si="1"/>
        <v>128607</v>
      </c>
    </row>
    <row r="16" spans="1:20" s="107" customFormat="1" ht="58.5" customHeight="1" hidden="1">
      <c r="A16" s="93"/>
      <c r="B16" s="77"/>
      <c r="C16" s="78" t="s">
        <v>613</v>
      </c>
      <c r="D16" s="329" t="s">
        <v>315</v>
      </c>
      <c r="E16" s="329" t="s">
        <v>314</v>
      </c>
      <c r="F16" s="329" t="s">
        <v>660</v>
      </c>
      <c r="G16" s="326" t="s">
        <v>312</v>
      </c>
      <c r="H16" s="295"/>
      <c r="I16" s="192"/>
      <c r="J16" s="193">
        <f aca="true" t="shared" si="2" ref="J16:S16">J18</f>
        <v>0</v>
      </c>
      <c r="K16" s="193">
        <f t="shared" si="2"/>
        <v>0</v>
      </c>
      <c r="L16" s="193">
        <f t="shared" si="2"/>
        <v>0</v>
      </c>
      <c r="M16" s="193">
        <f t="shared" si="2"/>
        <v>0</v>
      </c>
      <c r="N16" s="194">
        <f t="shared" si="0"/>
        <v>0</v>
      </c>
      <c r="O16" s="193">
        <f t="shared" si="2"/>
        <v>0</v>
      </c>
      <c r="P16" s="193">
        <f t="shared" si="2"/>
        <v>0</v>
      </c>
      <c r="Q16" s="193"/>
      <c r="R16" s="193">
        <f t="shared" si="2"/>
        <v>0</v>
      </c>
      <c r="S16" s="193">
        <f t="shared" si="2"/>
        <v>0</v>
      </c>
      <c r="T16" s="192">
        <f t="shared" si="1"/>
        <v>0</v>
      </c>
    </row>
    <row r="17" spans="1:20" s="107" customFormat="1" ht="63" customHeight="1" hidden="1">
      <c r="A17" s="93"/>
      <c r="B17" s="77"/>
      <c r="C17" s="78" t="s">
        <v>613</v>
      </c>
      <c r="D17" s="329" t="s">
        <v>313</v>
      </c>
      <c r="E17" s="329" t="s">
        <v>316</v>
      </c>
      <c r="F17" s="329" t="s">
        <v>660</v>
      </c>
      <c r="G17" s="325" t="s">
        <v>311</v>
      </c>
      <c r="H17" s="295"/>
      <c r="I17" s="192"/>
      <c r="J17" s="193"/>
      <c r="K17" s="193"/>
      <c r="L17" s="193"/>
      <c r="M17" s="193"/>
      <c r="N17" s="194">
        <f t="shared" si="0"/>
        <v>0</v>
      </c>
      <c r="O17" s="193"/>
      <c r="P17" s="193"/>
      <c r="Q17" s="193"/>
      <c r="R17" s="193"/>
      <c r="S17" s="193"/>
      <c r="T17" s="192">
        <f t="shared" si="1"/>
        <v>0</v>
      </c>
    </row>
    <row r="18" spans="2:20" ht="45" hidden="1">
      <c r="B18" s="66"/>
      <c r="C18" s="69">
        <v>250404</v>
      </c>
      <c r="D18" s="69">
        <v>118603</v>
      </c>
      <c r="E18" s="69">
        <v>8603</v>
      </c>
      <c r="F18" s="78" t="s">
        <v>660</v>
      </c>
      <c r="G18" s="327" t="s">
        <v>317</v>
      </c>
      <c r="H18" s="194"/>
      <c r="I18" s="192"/>
      <c r="J18" s="194"/>
      <c r="K18" s="194"/>
      <c r="L18" s="194"/>
      <c r="M18" s="194"/>
      <c r="N18" s="194">
        <f t="shared" si="0"/>
        <v>0</v>
      </c>
      <c r="O18" s="194"/>
      <c r="P18" s="194"/>
      <c r="Q18" s="194"/>
      <c r="R18" s="194"/>
      <c r="S18" s="194"/>
      <c r="T18" s="192">
        <f t="shared" si="1"/>
        <v>0</v>
      </c>
    </row>
    <row r="19" spans="2:20" ht="28.5">
      <c r="B19" s="94" t="s">
        <v>661</v>
      </c>
      <c r="C19" s="94"/>
      <c r="D19" s="94" t="s">
        <v>318</v>
      </c>
      <c r="E19" s="98"/>
      <c r="F19" s="94"/>
      <c r="G19" s="95" t="s">
        <v>85</v>
      </c>
      <c r="H19" s="195">
        <f>H21+H33+H43+H45+H47+H50+H52+H54+H49</f>
        <v>25851800</v>
      </c>
      <c r="I19" s="195">
        <f>H19-L19</f>
        <v>25851800</v>
      </c>
      <c r="J19" s="195">
        <f>J20+J31+J44+J49+J48+J51+J53</f>
        <v>253300</v>
      </c>
      <c r="K19" s="195">
        <f>K20+K31+K44+K49+K48+K51+K53</f>
        <v>10800</v>
      </c>
      <c r="L19" s="195">
        <f>L20+L31+L44+L49+L48+L51+L53</f>
        <v>0</v>
      </c>
      <c r="M19" s="195">
        <f>M20+M31+M44+M49+M48+M51+M53</f>
        <v>131000</v>
      </c>
      <c r="N19" s="195">
        <f aca="true" t="shared" si="3" ref="N19:N30">M19-Q19</f>
        <v>91000</v>
      </c>
      <c r="O19" s="195">
        <f>O20+O31+O44+O49+O48+O51+O53</f>
        <v>0</v>
      </c>
      <c r="P19" s="195">
        <f>P20+P31+P44+P49+P48+P51+P53</f>
        <v>0</v>
      </c>
      <c r="Q19" s="195">
        <f>Q20+Q31+Q44+Q49+Q48+Q51+Q53</f>
        <v>40000</v>
      </c>
      <c r="R19" s="195">
        <f>R20+R31+R44+R49+R48+R51+R53</f>
        <v>0</v>
      </c>
      <c r="S19" s="195">
        <f>S20+S31+S44+S49+S48+S51+S53</f>
        <v>0</v>
      </c>
      <c r="T19" s="190">
        <f>H19+M19</f>
        <v>25982800</v>
      </c>
    </row>
    <row r="20" spans="2:20" ht="28.5">
      <c r="B20" s="94"/>
      <c r="C20" s="94"/>
      <c r="D20" s="94" t="s">
        <v>319</v>
      </c>
      <c r="E20" s="98"/>
      <c r="F20" s="94"/>
      <c r="G20" s="95" t="s">
        <v>85</v>
      </c>
      <c r="H20" s="195">
        <f>H21+H33+H45+H50+H49+H52+H54</f>
        <v>25851800</v>
      </c>
      <c r="I20" s="195">
        <f>H20-L20</f>
        <v>25851800</v>
      </c>
      <c r="J20" s="195">
        <f>J21+J33+J45+J50+J49+J52+J54</f>
        <v>253300</v>
      </c>
      <c r="K20" s="195">
        <f>K21+K33+K45+K50+K49+K52+K54</f>
        <v>10800</v>
      </c>
      <c r="L20" s="195">
        <f>L21+L33+L45+L50+L49+L52+L54</f>
        <v>0</v>
      </c>
      <c r="M20" s="195">
        <f>M21+M33+M45+M50+M49+M52+M54</f>
        <v>131000</v>
      </c>
      <c r="N20" s="195">
        <f t="shared" si="3"/>
        <v>91000</v>
      </c>
      <c r="O20" s="195">
        <f>O21+O33+O45+O50+O49+O52+O54</f>
        <v>0</v>
      </c>
      <c r="P20" s="195">
        <f>P21+P33+P45+P50+P49+P52+P54</f>
        <v>0</v>
      </c>
      <c r="Q20" s="195">
        <f>Q21+Q33+Q45+Q50+Q49+Q52+Q54</f>
        <v>40000</v>
      </c>
      <c r="R20" s="195">
        <f>R21+R33+R45+R50+R49+R52+R54</f>
        <v>0</v>
      </c>
      <c r="S20" s="195">
        <f>S21+S33+S45+S50+S49+S52+S54</f>
        <v>0</v>
      </c>
      <c r="T20" s="191">
        <f t="shared" si="1"/>
        <v>25982800</v>
      </c>
    </row>
    <row r="21" spans="1:20" s="107" customFormat="1" ht="15">
      <c r="A21" s="93"/>
      <c r="B21" s="66"/>
      <c r="C21" s="78" t="s">
        <v>386</v>
      </c>
      <c r="D21" s="77" t="s">
        <v>322</v>
      </c>
      <c r="E21" s="77" t="s">
        <v>320</v>
      </c>
      <c r="F21" s="77"/>
      <c r="G21" s="67" t="s">
        <v>625</v>
      </c>
      <c r="H21" s="193">
        <f>H24+H27+H30+H32</f>
        <v>25238100</v>
      </c>
      <c r="I21" s="193">
        <f>I24+I27+I30+I32</f>
        <v>25238100</v>
      </c>
      <c r="J21" s="193">
        <f aca="true" t="shared" si="4" ref="J21:S21">J24+J27+J30</f>
        <v>0</v>
      </c>
      <c r="K21" s="193">
        <f t="shared" si="4"/>
        <v>0</v>
      </c>
      <c r="L21" s="193">
        <f t="shared" si="4"/>
        <v>0</v>
      </c>
      <c r="M21" s="193">
        <f t="shared" si="4"/>
        <v>131000</v>
      </c>
      <c r="N21" s="193">
        <f t="shared" si="4"/>
        <v>91000</v>
      </c>
      <c r="O21" s="193">
        <f t="shared" si="4"/>
        <v>0</v>
      </c>
      <c r="P21" s="193">
        <f t="shared" si="4"/>
        <v>0</v>
      </c>
      <c r="Q21" s="193">
        <f t="shared" si="4"/>
        <v>40000</v>
      </c>
      <c r="R21" s="193">
        <f t="shared" si="4"/>
        <v>0</v>
      </c>
      <c r="S21" s="193">
        <f t="shared" si="4"/>
        <v>0</v>
      </c>
      <c r="T21" s="191">
        <f t="shared" si="1"/>
        <v>25369100</v>
      </c>
    </row>
    <row r="22" spans="1:20" s="255" customFormat="1" ht="28.5">
      <c r="A22" s="253"/>
      <c r="B22" s="245"/>
      <c r="C22" s="245"/>
      <c r="D22" s="254" t="s">
        <v>322</v>
      </c>
      <c r="E22" s="254" t="s">
        <v>320</v>
      </c>
      <c r="F22" s="254"/>
      <c r="G22" s="373" t="s">
        <v>198</v>
      </c>
      <c r="H22" s="248">
        <f>H25+H28+H31</f>
        <v>22423300</v>
      </c>
      <c r="I22" s="194">
        <f aca="true" t="shared" si="5" ref="I22:I32">H22-L22</f>
        <v>22423300</v>
      </c>
      <c r="J22" s="248">
        <f>J21</f>
        <v>0</v>
      </c>
      <c r="K22" s="248">
        <f>K21</f>
        <v>0</v>
      </c>
      <c r="L22" s="248">
        <f>L21</f>
        <v>0</v>
      </c>
      <c r="M22" s="248">
        <f>M25+M28+M31</f>
        <v>0</v>
      </c>
      <c r="N22" s="194">
        <f t="shared" si="3"/>
        <v>0</v>
      </c>
      <c r="O22" s="248"/>
      <c r="P22" s="248"/>
      <c r="Q22" s="248"/>
      <c r="R22" s="248"/>
      <c r="S22" s="248"/>
      <c r="T22" s="249">
        <f t="shared" si="1"/>
        <v>22423300</v>
      </c>
    </row>
    <row r="23" spans="1:20" s="255" customFormat="1" ht="28.5">
      <c r="A23" s="253"/>
      <c r="B23" s="245"/>
      <c r="C23" s="245"/>
      <c r="D23" s="254" t="s">
        <v>322</v>
      </c>
      <c r="E23" s="254" t="s">
        <v>320</v>
      </c>
      <c r="F23" s="254"/>
      <c r="G23" s="373" t="s">
        <v>581</v>
      </c>
      <c r="H23" s="248">
        <f>H26+H29</f>
        <v>1699000</v>
      </c>
      <c r="I23" s="194">
        <f t="shared" si="5"/>
        <v>1699000</v>
      </c>
      <c r="J23" s="248">
        <f>J26+J29</f>
        <v>0</v>
      </c>
      <c r="K23" s="248">
        <f>K26+K29</f>
        <v>0</v>
      </c>
      <c r="L23" s="248">
        <f>L26+L29</f>
        <v>0</v>
      </c>
      <c r="M23" s="248">
        <f>M26+M29</f>
        <v>0</v>
      </c>
      <c r="N23" s="194"/>
      <c r="O23" s="248"/>
      <c r="P23" s="248"/>
      <c r="Q23" s="248"/>
      <c r="R23" s="248"/>
      <c r="S23" s="248"/>
      <c r="T23" s="249">
        <f t="shared" si="1"/>
        <v>1699000</v>
      </c>
    </row>
    <row r="24" spans="2:20" ht="30">
      <c r="B24" s="66"/>
      <c r="C24" s="78">
        <v>80101</v>
      </c>
      <c r="D24" s="78" t="s">
        <v>179</v>
      </c>
      <c r="E24" s="78" t="s">
        <v>321</v>
      </c>
      <c r="F24" s="78" t="s">
        <v>662</v>
      </c>
      <c r="G24" s="97" t="s">
        <v>323</v>
      </c>
      <c r="H24" s="194">
        <v>17983000</v>
      </c>
      <c r="I24" s="194">
        <f t="shared" si="5"/>
        <v>17983000</v>
      </c>
      <c r="J24" s="194"/>
      <c r="K24" s="194"/>
      <c r="L24" s="194"/>
      <c r="M24" s="194">
        <v>130000</v>
      </c>
      <c r="N24" s="194">
        <f t="shared" si="3"/>
        <v>90000</v>
      </c>
      <c r="O24" s="194"/>
      <c r="P24" s="194"/>
      <c r="Q24" s="194">
        <v>40000</v>
      </c>
      <c r="R24" s="194"/>
      <c r="S24" s="192"/>
      <c r="T24" s="192">
        <f t="shared" si="1"/>
        <v>18113000</v>
      </c>
    </row>
    <row r="25" spans="2:20" ht="15">
      <c r="B25" s="66"/>
      <c r="C25" s="69">
        <v>80101</v>
      </c>
      <c r="D25" s="78" t="s">
        <v>179</v>
      </c>
      <c r="E25" s="78" t="s">
        <v>321</v>
      </c>
      <c r="F25" s="78" t="s">
        <v>662</v>
      </c>
      <c r="G25" s="97" t="s">
        <v>198</v>
      </c>
      <c r="H25" s="194">
        <v>15751300</v>
      </c>
      <c r="I25" s="194">
        <f t="shared" si="5"/>
        <v>15751300</v>
      </c>
      <c r="J25" s="194"/>
      <c r="K25" s="194"/>
      <c r="L25" s="194"/>
      <c r="M25" s="194"/>
      <c r="N25" s="194">
        <f t="shared" si="3"/>
        <v>0</v>
      </c>
      <c r="O25" s="194"/>
      <c r="P25" s="194"/>
      <c r="Q25" s="194"/>
      <c r="R25" s="194"/>
      <c r="S25" s="194"/>
      <c r="T25" s="192">
        <f t="shared" si="1"/>
        <v>15751300</v>
      </c>
    </row>
    <row r="26" spans="2:20" ht="15">
      <c r="B26" s="66"/>
      <c r="C26" s="69">
        <v>80101</v>
      </c>
      <c r="D26" s="78" t="s">
        <v>179</v>
      </c>
      <c r="E26" s="78" t="s">
        <v>321</v>
      </c>
      <c r="F26" s="78" t="s">
        <v>662</v>
      </c>
      <c r="G26" s="97" t="s">
        <v>581</v>
      </c>
      <c r="H26" s="194">
        <v>1537700</v>
      </c>
      <c r="I26" s="194">
        <f t="shared" si="5"/>
        <v>1537700</v>
      </c>
      <c r="J26" s="194"/>
      <c r="K26" s="194"/>
      <c r="L26" s="194"/>
      <c r="M26" s="194"/>
      <c r="N26" s="194"/>
      <c r="O26" s="194"/>
      <c r="P26" s="194"/>
      <c r="Q26" s="194"/>
      <c r="R26" s="194"/>
      <c r="S26" s="194"/>
      <c r="T26" s="192">
        <f t="shared" si="1"/>
        <v>1537700</v>
      </c>
    </row>
    <row r="27" spans="2:20" ht="30">
      <c r="B27" s="66"/>
      <c r="C27" s="78" t="s">
        <v>387</v>
      </c>
      <c r="D27" s="78" t="s">
        <v>180</v>
      </c>
      <c r="E27" s="78" t="s">
        <v>324</v>
      </c>
      <c r="F27" s="78" t="s">
        <v>663</v>
      </c>
      <c r="G27" s="97" t="s">
        <v>325</v>
      </c>
      <c r="H27" s="194">
        <v>6651100</v>
      </c>
      <c r="I27" s="194">
        <f t="shared" si="5"/>
        <v>6651100</v>
      </c>
      <c r="J27" s="283"/>
      <c r="K27" s="194"/>
      <c r="L27" s="194"/>
      <c r="M27" s="194">
        <v>1000</v>
      </c>
      <c r="N27" s="194">
        <f t="shared" si="3"/>
        <v>1000</v>
      </c>
      <c r="O27" s="194"/>
      <c r="P27" s="194"/>
      <c r="Q27" s="194"/>
      <c r="R27" s="194"/>
      <c r="S27" s="194"/>
      <c r="T27" s="192">
        <f t="shared" si="1"/>
        <v>6652100</v>
      </c>
    </row>
    <row r="28" spans="2:20" ht="15">
      <c r="B28" s="66"/>
      <c r="C28" s="69">
        <v>80800</v>
      </c>
      <c r="D28" s="78" t="s">
        <v>180</v>
      </c>
      <c r="E28" s="78" t="s">
        <v>324</v>
      </c>
      <c r="F28" s="78" t="s">
        <v>663</v>
      </c>
      <c r="G28" s="97" t="s">
        <v>198</v>
      </c>
      <c r="H28" s="194">
        <v>6416700</v>
      </c>
      <c r="I28" s="194">
        <f t="shared" si="5"/>
        <v>6416700</v>
      </c>
      <c r="J28" s="283"/>
      <c r="K28" s="194"/>
      <c r="L28" s="194"/>
      <c r="M28" s="194"/>
      <c r="N28" s="194">
        <f t="shared" si="3"/>
        <v>0</v>
      </c>
      <c r="O28" s="194"/>
      <c r="P28" s="194"/>
      <c r="Q28" s="194"/>
      <c r="R28" s="194"/>
      <c r="S28" s="194"/>
      <c r="T28" s="192">
        <f t="shared" si="1"/>
        <v>6416700</v>
      </c>
    </row>
    <row r="29" spans="2:20" ht="15">
      <c r="B29" s="66"/>
      <c r="C29" s="69">
        <v>80800</v>
      </c>
      <c r="D29" s="78" t="s">
        <v>180</v>
      </c>
      <c r="E29" s="78" t="s">
        <v>324</v>
      </c>
      <c r="F29" s="78" t="s">
        <v>663</v>
      </c>
      <c r="G29" s="97" t="s">
        <v>581</v>
      </c>
      <c r="H29" s="194">
        <v>161300</v>
      </c>
      <c r="I29" s="194">
        <f t="shared" si="5"/>
        <v>161300</v>
      </c>
      <c r="J29" s="283"/>
      <c r="K29" s="194"/>
      <c r="L29" s="194"/>
      <c r="M29" s="194"/>
      <c r="N29" s="194"/>
      <c r="O29" s="194"/>
      <c r="P29" s="194"/>
      <c r="Q29" s="194"/>
      <c r="R29" s="194"/>
      <c r="S29" s="194"/>
      <c r="T29" s="192">
        <f t="shared" si="1"/>
        <v>161300</v>
      </c>
    </row>
    <row r="30" spans="2:20" ht="45">
      <c r="B30" s="66"/>
      <c r="C30" s="69">
        <v>81809</v>
      </c>
      <c r="D30" s="78" t="s">
        <v>181</v>
      </c>
      <c r="E30" s="78" t="s">
        <v>326</v>
      </c>
      <c r="F30" s="78" t="s">
        <v>664</v>
      </c>
      <c r="G30" s="97" t="s">
        <v>140</v>
      </c>
      <c r="H30" s="194">
        <v>255300</v>
      </c>
      <c r="I30" s="194">
        <f t="shared" si="5"/>
        <v>255300</v>
      </c>
      <c r="J30" s="194"/>
      <c r="K30" s="194"/>
      <c r="L30" s="194"/>
      <c r="M30" s="194"/>
      <c r="N30" s="194">
        <f t="shared" si="3"/>
        <v>0</v>
      </c>
      <c r="O30" s="194"/>
      <c r="P30" s="194"/>
      <c r="Q30" s="194"/>
      <c r="R30" s="194"/>
      <c r="S30" s="194"/>
      <c r="T30" s="192">
        <f t="shared" si="1"/>
        <v>255300</v>
      </c>
    </row>
    <row r="31" spans="2:20" ht="15">
      <c r="B31" s="66"/>
      <c r="C31" s="69">
        <v>81809</v>
      </c>
      <c r="D31" s="78" t="s">
        <v>181</v>
      </c>
      <c r="E31" s="78" t="s">
        <v>326</v>
      </c>
      <c r="F31" s="78" t="s">
        <v>664</v>
      </c>
      <c r="G31" s="97" t="s">
        <v>198</v>
      </c>
      <c r="H31" s="194">
        <v>255300</v>
      </c>
      <c r="I31" s="194">
        <f t="shared" si="5"/>
        <v>255300</v>
      </c>
      <c r="J31" s="194"/>
      <c r="K31" s="194"/>
      <c r="L31" s="194"/>
      <c r="M31" s="194"/>
      <c r="N31" s="194"/>
      <c r="O31" s="194"/>
      <c r="P31" s="194"/>
      <c r="Q31" s="194"/>
      <c r="R31" s="194"/>
      <c r="S31" s="194"/>
      <c r="T31" s="192">
        <f t="shared" si="1"/>
        <v>255300</v>
      </c>
    </row>
    <row r="32" spans="2:20" ht="45">
      <c r="B32" s="66"/>
      <c r="C32" s="69"/>
      <c r="D32" s="78"/>
      <c r="E32" s="78"/>
      <c r="F32" s="78" t="s">
        <v>664</v>
      </c>
      <c r="G32" s="138" t="s">
        <v>117</v>
      </c>
      <c r="H32" s="194">
        <v>348700</v>
      </c>
      <c r="I32" s="194">
        <f t="shared" si="5"/>
        <v>348700</v>
      </c>
      <c r="J32" s="194"/>
      <c r="K32" s="194"/>
      <c r="L32" s="194"/>
      <c r="M32" s="194"/>
      <c r="N32" s="194"/>
      <c r="O32" s="194"/>
      <c r="P32" s="194"/>
      <c r="Q32" s="194"/>
      <c r="R32" s="194"/>
      <c r="S32" s="194"/>
      <c r="T32" s="192">
        <f t="shared" si="1"/>
        <v>348700</v>
      </c>
    </row>
    <row r="33" spans="1:20" s="107" customFormat="1" ht="28.5">
      <c r="A33" s="93"/>
      <c r="B33" s="66"/>
      <c r="C33" s="69">
        <v>90000</v>
      </c>
      <c r="D33" s="77" t="s">
        <v>328</v>
      </c>
      <c r="E33" s="77" t="s">
        <v>327</v>
      </c>
      <c r="F33" s="77"/>
      <c r="G33" s="67" t="s">
        <v>626</v>
      </c>
      <c r="H33" s="193">
        <f>H34+H35+H36+H38+H39+H40+H41</f>
        <v>463700</v>
      </c>
      <c r="I33" s="193">
        <f aca="true" t="shared" si="6" ref="I33:R33">I34+I35+I36+I38+I39+I40+I41+I42</f>
        <v>463700</v>
      </c>
      <c r="J33" s="193">
        <f t="shared" si="6"/>
        <v>253300</v>
      </c>
      <c r="K33" s="193">
        <f t="shared" si="6"/>
        <v>10800</v>
      </c>
      <c r="L33" s="193">
        <f t="shared" si="6"/>
        <v>0</v>
      </c>
      <c r="M33" s="193">
        <f t="shared" si="6"/>
        <v>0</v>
      </c>
      <c r="N33" s="193">
        <f t="shared" si="6"/>
        <v>0</v>
      </c>
      <c r="O33" s="193">
        <f t="shared" si="6"/>
        <v>0</v>
      </c>
      <c r="P33" s="193">
        <f t="shared" si="6"/>
        <v>0</v>
      </c>
      <c r="Q33" s="193">
        <f t="shared" si="6"/>
        <v>0</v>
      </c>
      <c r="R33" s="193">
        <f t="shared" si="6"/>
        <v>0</v>
      </c>
      <c r="S33" s="193"/>
      <c r="T33" s="191">
        <f t="shared" si="1"/>
        <v>463700</v>
      </c>
    </row>
    <row r="34" spans="1:20" s="89" customFormat="1" ht="30">
      <c r="A34" s="74"/>
      <c r="B34" s="69"/>
      <c r="C34" s="69">
        <v>90412</v>
      </c>
      <c r="D34" s="78" t="s">
        <v>189</v>
      </c>
      <c r="E34" s="78" t="s">
        <v>656</v>
      </c>
      <c r="F34" s="78" t="s">
        <v>665</v>
      </c>
      <c r="G34" s="97" t="s">
        <v>618</v>
      </c>
      <c r="H34" s="192">
        <v>99900</v>
      </c>
      <c r="I34" s="194">
        <f>H34-L34</f>
        <v>99900</v>
      </c>
      <c r="J34" s="194"/>
      <c r="K34" s="194"/>
      <c r="L34" s="194"/>
      <c r="M34" s="194"/>
      <c r="N34" s="194">
        <f>M34-Q34</f>
        <v>0</v>
      </c>
      <c r="O34" s="194"/>
      <c r="P34" s="194"/>
      <c r="Q34" s="194"/>
      <c r="R34" s="194"/>
      <c r="S34" s="194"/>
      <c r="T34" s="192">
        <f t="shared" si="1"/>
        <v>99900</v>
      </c>
    </row>
    <row r="35" spans="1:20" s="89" customFormat="1" ht="30">
      <c r="A35" s="74"/>
      <c r="B35" s="69"/>
      <c r="C35" s="69">
        <v>90802</v>
      </c>
      <c r="D35" s="78" t="s">
        <v>330</v>
      </c>
      <c r="E35" s="78" t="s">
        <v>329</v>
      </c>
      <c r="F35" s="78" t="s">
        <v>666</v>
      </c>
      <c r="G35" s="97" t="s">
        <v>331</v>
      </c>
      <c r="H35" s="194">
        <v>8000</v>
      </c>
      <c r="I35" s="194">
        <f aca="true" t="shared" si="7" ref="I35:I42">H35-L35</f>
        <v>8000</v>
      </c>
      <c r="J35" s="194"/>
      <c r="K35" s="194"/>
      <c r="L35" s="194"/>
      <c r="M35" s="194"/>
      <c r="N35" s="194">
        <f aca="true" t="shared" si="8" ref="N35:N42">M35-Q35</f>
        <v>0</v>
      </c>
      <c r="O35" s="194"/>
      <c r="P35" s="194"/>
      <c r="Q35" s="194"/>
      <c r="R35" s="194"/>
      <c r="S35" s="194"/>
      <c r="T35" s="192">
        <f t="shared" si="1"/>
        <v>8000</v>
      </c>
    </row>
    <row r="36" spans="1:20" s="89" customFormat="1" ht="30">
      <c r="A36" s="74"/>
      <c r="B36" s="69"/>
      <c r="C36" s="69">
        <v>91101</v>
      </c>
      <c r="D36" s="78" t="s">
        <v>182</v>
      </c>
      <c r="E36" s="78" t="s">
        <v>332</v>
      </c>
      <c r="F36" s="78" t="s">
        <v>666</v>
      </c>
      <c r="G36" s="97" t="s">
        <v>333</v>
      </c>
      <c r="H36" s="194">
        <v>329800</v>
      </c>
      <c r="I36" s="194">
        <f t="shared" si="7"/>
        <v>329800</v>
      </c>
      <c r="J36" s="194">
        <v>253300</v>
      </c>
      <c r="K36" s="194">
        <v>10800</v>
      </c>
      <c r="L36" s="194"/>
      <c r="M36" s="194"/>
      <c r="N36" s="194">
        <f t="shared" si="8"/>
        <v>0</v>
      </c>
      <c r="O36" s="194"/>
      <c r="P36" s="194"/>
      <c r="Q36" s="194"/>
      <c r="R36" s="194"/>
      <c r="S36" s="194"/>
      <c r="T36" s="192">
        <f t="shared" si="1"/>
        <v>329800</v>
      </c>
    </row>
    <row r="37" spans="1:20" s="89" customFormat="1" ht="30" hidden="1">
      <c r="A37" s="74"/>
      <c r="B37" s="69"/>
      <c r="C37" s="69">
        <v>91101</v>
      </c>
      <c r="D37" s="78" t="s">
        <v>182</v>
      </c>
      <c r="E37" s="78" t="s">
        <v>332</v>
      </c>
      <c r="F37" s="78" t="s">
        <v>666</v>
      </c>
      <c r="G37" s="97" t="s">
        <v>200</v>
      </c>
      <c r="H37" s="194"/>
      <c r="I37" s="194">
        <f t="shared" si="7"/>
        <v>0</v>
      </c>
      <c r="J37" s="194"/>
      <c r="K37" s="194"/>
      <c r="L37" s="194"/>
      <c r="M37" s="194"/>
      <c r="N37" s="194">
        <f t="shared" si="8"/>
        <v>0</v>
      </c>
      <c r="O37" s="194"/>
      <c r="P37" s="194"/>
      <c r="Q37" s="194"/>
      <c r="R37" s="194"/>
      <c r="S37" s="194"/>
      <c r="T37" s="192">
        <f t="shared" si="1"/>
        <v>0</v>
      </c>
    </row>
    <row r="38" spans="1:20" s="89" customFormat="1" ht="30">
      <c r="A38" s="74"/>
      <c r="B38" s="69"/>
      <c r="C38" s="69">
        <v>91102</v>
      </c>
      <c r="D38" s="78" t="s">
        <v>183</v>
      </c>
      <c r="E38" s="78" t="s">
        <v>334</v>
      </c>
      <c r="F38" s="78" t="s">
        <v>666</v>
      </c>
      <c r="G38" s="97" t="s">
        <v>627</v>
      </c>
      <c r="H38" s="194">
        <v>7000</v>
      </c>
      <c r="I38" s="194">
        <f t="shared" si="7"/>
        <v>7000</v>
      </c>
      <c r="J38" s="194"/>
      <c r="K38" s="194"/>
      <c r="L38" s="194"/>
      <c r="M38" s="194"/>
      <c r="N38" s="194">
        <f t="shared" si="8"/>
        <v>0</v>
      </c>
      <c r="O38" s="194"/>
      <c r="P38" s="194"/>
      <c r="Q38" s="194"/>
      <c r="R38" s="194"/>
      <c r="S38" s="194"/>
      <c r="T38" s="192">
        <f t="shared" si="1"/>
        <v>7000</v>
      </c>
    </row>
    <row r="39" spans="1:20" s="89" customFormat="1" ht="30">
      <c r="A39" s="74"/>
      <c r="B39" s="69"/>
      <c r="C39" s="69">
        <v>91103</v>
      </c>
      <c r="D39" s="78" t="s">
        <v>225</v>
      </c>
      <c r="E39" s="78" t="s">
        <v>224</v>
      </c>
      <c r="F39" s="78" t="s">
        <v>666</v>
      </c>
      <c r="G39" s="97" t="s">
        <v>226</v>
      </c>
      <c r="H39" s="194">
        <v>7000</v>
      </c>
      <c r="I39" s="194">
        <f t="shared" si="7"/>
        <v>7000</v>
      </c>
      <c r="J39" s="194"/>
      <c r="K39" s="194"/>
      <c r="L39" s="194"/>
      <c r="M39" s="194"/>
      <c r="N39" s="194">
        <f t="shared" si="8"/>
        <v>0</v>
      </c>
      <c r="O39" s="194"/>
      <c r="P39" s="194"/>
      <c r="Q39" s="194"/>
      <c r="R39" s="194"/>
      <c r="S39" s="194"/>
      <c r="T39" s="192">
        <f t="shared" si="1"/>
        <v>7000</v>
      </c>
    </row>
    <row r="40" spans="1:20" s="89" customFormat="1" ht="48.75" customHeight="1">
      <c r="A40" s="74"/>
      <c r="B40" s="69"/>
      <c r="C40" s="69">
        <v>91104</v>
      </c>
      <c r="D40" s="78" t="s">
        <v>336</v>
      </c>
      <c r="E40" s="78" t="s">
        <v>335</v>
      </c>
      <c r="F40" s="78" t="s">
        <v>666</v>
      </c>
      <c r="G40" s="108" t="s">
        <v>338</v>
      </c>
      <c r="H40" s="194">
        <v>6000</v>
      </c>
      <c r="I40" s="194">
        <f t="shared" si="7"/>
        <v>6000</v>
      </c>
      <c r="J40" s="194"/>
      <c r="K40" s="194"/>
      <c r="L40" s="194"/>
      <c r="M40" s="194"/>
      <c r="N40" s="194">
        <f t="shared" si="8"/>
        <v>0</v>
      </c>
      <c r="O40" s="194"/>
      <c r="P40" s="194"/>
      <c r="Q40" s="194"/>
      <c r="R40" s="194"/>
      <c r="S40" s="194"/>
      <c r="T40" s="192">
        <f t="shared" si="1"/>
        <v>6000</v>
      </c>
    </row>
    <row r="41" spans="1:20" s="89" customFormat="1" ht="30">
      <c r="A41" s="74"/>
      <c r="B41" s="69"/>
      <c r="C41" s="78" t="s">
        <v>628</v>
      </c>
      <c r="D41" s="78" t="s">
        <v>340</v>
      </c>
      <c r="E41" s="78" t="s">
        <v>339</v>
      </c>
      <c r="F41" s="78" t="s">
        <v>666</v>
      </c>
      <c r="G41" s="97" t="s">
        <v>341</v>
      </c>
      <c r="H41" s="194">
        <v>6000</v>
      </c>
      <c r="I41" s="194">
        <f t="shared" si="7"/>
        <v>6000</v>
      </c>
      <c r="J41" s="194"/>
      <c r="K41" s="194"/>
      <c r="L41" s="194"/>
      <c r="M41" s="194"/>
      <c r="N41" s="194">
        <f t="shared" si="8"/>
        <v>0</v>
      </c>
      <c r="O41" s="194"/>
      <c r="P41" s="194"/>
      <c r="Q41" s="194"/>
      <c r="R41" s="194"/>
      <c r="S41" s="194"/>
      <c r="T41" s="192">
        <f t="shared" si="1"/>
        <v>6000</v>
      </c>
    </row>
    <row r="42" spans="1:20" s="89" customFormat="1" ht="90" hidden="1">
      <c r="A42" s="74"/>
      <c r="B42" s="69"/>
      <c r="C42" s="78" t="s">
        <v>655</v>
      </c>
      <c r="D42" s="78" t="s">
        <v>655</v>
      </c>
      <c r="E42" s="78"/>
      <c r="F42" s="78" t="s">
        <v>666</v>
      </c>
      <c r="G42" s="97" t="s">
        <v>659</v>
      </c>
      <c r="H42" s="194"/>
      <c r="I42" s="194">
        <f t="shared" si="7"/>
        <v>0</v>
      </c>
      <c r="J42" s="194"/>
      <c r="K42" s="194"/>
      <c r="L42" s="194"/>
      <c r="M42" s="194"/>
      <c r="N42" s="194">
        <f t="shared" si="8"/>
        <v>0</v>
      </c>
      <c r="O42" s="194"/>
      <c r="P42" s="194"/>
      <c r="Q42" s="194"/>
      <c r="R42" s="194"/>
      <c r="S42" s="194"/>
      <c r="T42" s="191">
        <f t="shared" si="1"/>
        <v>0</v>
      </c>
    </row>
    <row r="43" spans="1:20" s="107" customFormat="1" ht="14.25" hidden="1">
      <c r="A43" s="93"/>
      <c r="B43" s="66"/>
      <c r="C43" s="77" t="s">
        <v>629</v>
      </c>
      <c r="D43" s="77" t="s">
        <v>629</v>
      </c>
      <c r="E43" s="77"/>
      <c r="F43" s="77"/>
      <c r="G43" s="67" t="s">
        <v>630</v>
      </c>
      <c r="H43" s="193">
        <f>H44</f>
        <v>0</v>
      </c>
      <c r="I43" s="193">
        <f aca="true" t="shared" si="9" ref="I43:R43">I44</f>
        <v>0</v>
      </c>
      <c r="J43" s="193">
        <f t="shared" si="9"/>
        <v>0</v>
      </c>
      <c r="K43" s="193">
        <f t="shared" si="9"/>
        <v>0</v>
      </c>
      <c r="L43" s="193">
        <f t="shared" si="9"/>
        <v>0</v>
      </c>
      <c r="M43" s="193">
        <f t="shared" si="9"/>
        <v>0</v>
      </c>
      <c r="N43" s="193">
        <f t="shared" si="9"/>
        <v>0</v>
      </c>
      <c r="O43" s="193">
        <f t="shared" si="9"/>
        <v>0</v>
      </c>
      <c r="P43" s="193">
        <f t="shared" si="9"/>
        <v>0</v>
      </c>
      <c r="Q43" s="193">
        <f t="shared" si="9"/>
        <v>0</v>
      </c>
      <c r="R43" s="193">
        <f t="shared" si="9"/>
        <v>0</v>
      </c>
      <c r="S43" s="193"/>
      <c r="T43" s="191">
        <f t="shared" si="1"/>
        <v>0</v>
      </c>
    </row>
    <row r="44" spans="1:20" s="89" customFormat="1" ht="15" hidden="1">
      <c r="A44" s="74"/>
      <c r="B44" s="69"/>
      <c r="C44" s="78" t="s">
        <v>607</v>
      </c>
      <c r="D44" s="78" t="s">
        <v>607</v>
      </c>
      <c r="E44" s="78"/>
      <c r="F44" s="78" t="s">
        <v>0</v>
      </c>
      <c r="G44" s="97" t="s">
        <v>631</v>
      </c>
      <c r="H44" s="194"/>
      <c r="I44" s="194">
        <f>H44-L44</f>
        <v>0</v>
      </c>
      <c r="J44" s="194"/>
      <c r="K44" s="194"/>
      <c r="L44" s="194"/>
      <c r="M44" s="194"/>
      <c r="N44" s="194">
        <f>M44-Q44</f>
        <v>0</v>
      </c>
      <c r="O44" s="194"/>
      <c r="P44" s="194"/>
      <c r="Q44" s="194"/>
      <c r="R44" s="194"/>
      <c r="S44" s="194"/>
      <c r="T44" s="192">
        <f t="shared" si="1"/>
        <v>0</v>
      </c>
    </row>
    <row r="45" spans="1:20" s="107" customFormat="1" ht="14.25">
      <c r="A45" s="93"/>
      <c r="B45" s="66"/>
      <c r="C45" s="77" t="s">
        <v>632</v>
      </c>
      <c r="D45" s="77" t="s">
        <v>343</v>
      </c>
      <c r="E45" s="77" t="s">
        <v>342</v>
      </c>
      <c r="F45" s="77"/>
      <c r="G45" s="67" t="s">
        <v>633</v>
      </c>
      <c r="H45" s="193">
        <f>H46</f>
        <v>35000</v>
      </c>
      <c r="I45" s="193">
        <f aca="true" t="shared" si="10" ref="I45:R45">I46</f>
        <v>35000</v>
      </c>
      <c r="J45" s="193">
        <f t="shared" si="10"/>
        <v>0</v>
      </c>
      <c r="K45" s="193">
        <f t="shared" si="10"/>
        <v>0</v>
      </c>
      <c r="L45" s="193">
        <f t="shared" si="10"/>
        <v>0</v>
      </c>
      <c r="M45" s="193">
        <f t="shared" si="10"/>
        <v>0</v>
      </c>
      <c r="N45" s="193">
        <f t="shared" si="10"/>
        <v>0</v>
      </c>
      <c r="O45" s="193">
        <f t="shared" si="10"/>
        <v>0</v>
      </c>
      <c r="P45" s="193">
        <f t="shared" si="10"/>
        <v>0</v>
      </c>
      <c r="Q45" s="193">
        <f t="shared" si="10"/>
        <v>0</v>
      </c>
      <c r="R45" s="193">
        <f t="shared" si="10"/>
        <v>0</v>
      </c>
      <c r="S45" s="193"/>
      <c r="T45" s="191">
        <f t="shared" si="1"/>
        <v>35000</v>
      </c>
    </row>
    <row r="46" spans="1:20" s="89" customFormat="1" ht="45">
      <c r="A46" s="74"/>
      <c r="B46" s="69"/>
      <c r="C46" s="78" t="s">
        <v>634</v>
      </c>
      <c r="D46" s="78" t="s">
        <v>346</v>
      </c>
      <c r="E46" s="78" t="s">
        <v>344</v>
      </c>
      <c r="F46" s="78" t="s">
        <v>1</v>
      </c>
      <c r="G46" s="97" t="s">
        <v>345</v>
      </c>
      <c r="H46" s="194">
        <v>35000</v>
      </c>
      <c r="I46" s="194">
        <f>H46-L46</f>
        <v>35000</v>
      </c>
      <c r="J46" s="194"/>
      <c r="K46" s="194"/>
      <c r="L46" s="194"/>
      <c r="M46" s="194"/>
      <c r="N46" s="194">
        <f>M46-Q46</f>
        <v>0</v>
      </c>
      <c r="O46" s="194"/>
      <c r="P46" s="194"/>
      <c r="Q46" s="194"/>
      <c r="R46" s="194"/>
      <c r="S46" s="194"/>
      <c r="T46" s="192">
        <f t="shared" si="1"/>
        <v>35000</v>
      </c>
    </row>
    <row r="47" spans="1:20" s="107" customFormat="1" ht="14.25" hidden="1">
      <c r="A47" s="93"/>
      <c r="B47" s="66"/>
      <c r="C47" s="77" t="s">
        <v>635</v>
      </c>
      <c r="D47" s="77" t="s">
        <v>635</v>
      </c>
      <c r="E47" s="77"/>
      <c r="F47" s="77"/>
      <c r="G47" s="67" t="s">
        <v>636</v>
      </c>
      <c r="H47" s="193">
        <f>H48</f>
        <v>0</v>
      </c>
      <c r="I47" s="193">
        <f aca="true" t="shared" si="11" ref="I47:S47">I48</f>
        <v>0</v>
      </c>
      <c r="J47" s="193">
        <f t="shared" si="11"/>
        <v>0</v>
      </c>
      <c r="K47" s="193">
        <f t="shared" si="11"/>
        <v>0</v>
      </c>
      <c r="L47" s="193">
        <f t="shared" si="11"/>
        <v>0</v>
      </c>
      <c r="M47" s="193">
        <f t="shared" si="11"/>
        <v>0</v>
      </c>
      <c r="N47" s="193">
        <f t="shared" si="11"/>
        <v>0</v>
      </c>
      <c r="O47" s="193">
        <f t="shared" si="11"/>
        <v>0</v>
      </c>
      <c r="P47" s="193">
        <f t="shared" si="11"/>
        <v>0</v>
      </c>
      <c r="Q47" s="193">
        <f t="shared" si="11"/>
        <v>0</v>
      </c>
      <c r="R47" s="193">
        <f t="shared" si="11"/>
        <v>0</v>
      </c>
      <c r="S47" s="193">
        <f t="shared" si="11"/>
        <v>0</v>
      </c>
      <c r="T47" s="191">
        <f t="shared" si="1"/>
        <v>0</v>
      </c>
    </row>
    <row r="48" spans="1:20" s="89" customFormat="1" ht="30" hidden="1">
      <c r="A48" s="74"/>
      <c r="B48" s="69"/>
      <c r="C48" s="78" t="s">
        <v>601</v>
      </c>
      <c r="D48" s="78" t="s">
        <v>601</v>
      </c>
      <c r="E48" s="78"/>
      <c r="F48" s="78" t="s">
        <v>584</v>
      </c>
      <c r="G48" s="97" t="s">
        <v>637</v>
      </c>
      <c r="H48" s="194"/>
      <c r="I48" s="194">
        <f>H48-L48</f>
        <v>0</v>
      </c>
      <c r="J48" s="194"/>
      <c r="K48" s="194"/>
      <c r="L48" s="194"/>
      <c r="M48" s="194"/>
      <c r="N48" s="194">
        <f>M48-Q48</f>
        <v>0</v>
      </c>
      <c r="O48" s="194"/>
      <c r="P48" s="194"/>
      <c r="Q48" s="194"/>
      <c r="R48" s="194"/>
      <c r="S48" s="194"/>
      <c r="T48" s="192">
        <f t="shared" si="1"/>
        <v>0</v>
      </c>
    </row>
    <row r="49" spans="1:20" s="89" customFormat="1" ht="30" hidden="1">
      <c r="A49" s="74"/>
      <c r="B49" s="69"/>
      <c r="C49" s="78" t="s">
        <v>601</v>
      </c>
      <c r="D49" s="78" t="s">
        <v>348</v>
      </c>
      <c r="E49" s="78" t="s">
        <v>347</v>
      </c>
      <c r="F49" s="78" t="s">
        <v>584</v>
      </c>
      <c r="G49" s="97" t="s">
        <v>637</v>
      </c>
      <c r="H49" s="194"/>
      <c r="I49" s="194">
        <f>H49-L49</f>
        <v>0</v>
      </c>
      <c r="J49" s="194"/>
      <c r="K49" s="194"/>
      <c r="L49" s="194"/>
      <c r="M49" s="194"/>
      <c r="N49" s="194"/>
      <c r="O49" s="194"/>
      <c r="P49" s="194"/>
      <c r="Q49" s="194"/>
      <c r="R49" s="194"/>
      <c r="S49" s="194"/>
      <c r="T49" s="192">
        <f t="shared" si="1"/>
        <v>0</v>
      </c>
    </row>
    <row r="50" spans="1:20" s="107" customFormat="1" ht="28.5">
      <c r="A50" s="93"/>
      <c r="B50" s="66"/>
      <c r="C50" s="77" t="s">
        <v>639</v>
      </c>
      <c r="D50" s="77" t="s">
        <v>350</v>
      </c>
      <c r="E50" s="77" t="s">
        <v>349</v>
      </c>
      <c r="F50" s="77"/>
      <c r="G50" s="67" t="s">
        <v>638</v>
      </c>
      <c r="H50" s="193">
        <f>H51</f>
        <v>10000</v>
      </c>
      <c r="I50" s="193">
        <f aca="true" t="shared" si="12" ref="I50:R50">I51</f>
        <v>10000</v>
      </c>
      <c r="J50" s="193">
        <f t="shared" si="12"/>
        <v>0</v>
      </c>
      <c r="K50" s="193">
        <f t="shared" si="12"/>
        <v>0</v>
      </c>
      <c r="L50" s="193">
        <f t="shared" si="12"/>
        <v>0</v>
      </c>
      <c r="M50" s="193">
        <f t="shared" si="12"/>
        <v>0</v>
      </c>
      <c r="N50" s="193">
        <f t="shared" si="12"/>
        <v>0</v>
      </c>
      <c r="O50" s="193">
        <f t="shared" si="12"/>
        <v>0</v>
      </c>
      <c r="P50" s="193">
        <f t="shared" si="12"/>
        <v>0</v>
      </c>
      <c r="Q50" s="193">
        <f t="shared" si="12"/>
        <v>0</v>
      </c>
      <c r="R50" s="193">
        <f t="shared" si="12"/>
        <v>0</v>
      </c>
      <c r="S50" s="193"/>
      <c r="T50" s="191">
        <f t="shared" si="1"/>
        <v>10000</v>
      </c>
    </row>
    <row r="51" spans="1:20" s="89" customFormat="1" ht="26.25" customHeight="1">
      <c r="A51" s="74"/>
      <c r="B51" s="69"/>
      <c r="C51" s="78" t="s">
        <v>587</v>
      </c>
      <c r="D51" s="78" t="s">
        <v>352</v>
      </c>
      <c r="E51" s="78" t="s">
        <v>351</v>
      </c>
      <c r="F51" s="78" t="s">
        <v>588</v>
      </c>
      <c r="G51" s="97" t="s">
        <v>355</v>
      </c>
      <c r="H51" s="194">
        <v>10000</v>
      </c>
      <c r="I51" s="194">
        <f>H51-L51</f>
        <v>10000</v>
      </c>
      <c r="J51" s="194"/>
      <c r="K51" s="194"/>
      <c r="L51" s="194"/>
      <c r="M51" s="194"/>
      <c r="N51" s="194">
        <f>M51-Q51</f>
        <v>0</v>
      </c>
      <c r="O51" s="194"/>
      <c r="P51" s="194"/>
      <c r="Q51" s="194"/>
      <c r="R51" s="194"/>
      <c r="S51" s="194"/>
      <c r="T51" s="192">
        <f t="shared" si="1"/>
        <v>10000</v>
      </c>
    </row>
    <row r="52" spans="1:20" s="107" customFormat="1" ht="42.75" customHeight="1">
      <c r="A52" s="93"/>
      <c r="B52" s="66"/>
      <c r="C52" s="77" t="s">
        <v>640</v>
      </c>
      <c r="D52" s="77" t="s">
        <v>354</v>
      </c>
      <c r="E52" s="77" t="s">
        <v>353</v>
      </c>
      <c r="F52" s="77"/>
      <c r="G52" s="67" t="s">
        <v>641</v>
      </c>
      <c r="H52" s="193">
        <f>H53</f>
        <v>20000</v>
      </c>
      <c r="I52" s="193">
        <f aca="true" t="shared" si="13" ref="I52:R52">I53</f>
        <v>20000</v>
      </c>
      <c r="J52" s="193">
        <f t="shared" si="13"/>
        <v>0</v>
      </c>
      <c r="K52" s="193">
        <f t="shared" si="13"/>
        <v>0</v>
      </c>
      <c r="L52" s="193">
        <f t="shared" si="13"/>
        <v>0</v>
      </c>
      <c r="M52" s="193">
        <f t="shared" si="13"/>
        <v>0</v>
      </c>
      <c r="N52" s="193">
        <f t="shared" si="13"/>
        <v>0</v>
      </c>
      <c r="O52" s="193">
        <f t="shared" si="13"/>
        <v>0</v>
      </c>
      <c r="P52" s="193">
        <f t="shared" si="13"/>
        <v>0</v>
      </c>
      <c r="Q52" s="193">
        <f t="shared" si="13"/>
        <v>0</v>
      </c>
      <c r="R52" s="193">
        <f t="shared" si="13"/>
        <v>0</v>
      </c>
      <c r="S52" s="193"/>
      <c r="T52" s="191">
        <f t="shared" si="1"/>
        <v>20000</v>
      </c>
    </row>
    <row r="53" spans="1:20" s="89" customFormat="1" ht="43.5" customHeight="1">
      <c r="A53" s="74"/>
      <c r="B53" s="69"/>
      <c r="C53" s="78" t="s">
        <v>611</v>
      </c>
      <c r="D53" s="78" t="s">
        <v>357</v>
      </c>
      <c r="E53" s="78" t="s">
        <v>356</v>
      </c>
      <c r="F53" s="78" t="s">
        <v>2</v>
      </c>
      <c r="G53" s="97" t="s">
        <v>642</v>
      </c>
      <c r="H53" s="194">
        <v>20000</v>
      </c>
      <c r="I53" s="194">
        <f>H53-L53</f>
        <v>20000</v>
      </c>
      <c r="J53" s="194"/>
      <c r="K53" s="194"/>
      <c r="L53" s="194"/>
      <c r="M53" s="194"/>
      <c r="N53" s="194">
        <f>M53-Q53</f>
        <v>0</v>
      </c>
      <c r="O53" s="194"/>
      <c r="P53" s="194"/>
      <c r="Q53" s="194"/>
      <c r="R53" s="194"/>
      <c r="S53" s="194"/>
      <c r="T53" s="192">
        <f t="shared" si="1"/>
        <v>20000</v>
      </c>
    </row>
    <row r="54" spans="1:20" s="107" customFormat="1" ht="24.75" customHeight="1">
      <c r="A54" s="93"/>
      <c r="B54" s="66"/>
      <c r="C54" s="77" t="s">
        <v>643</v>
      </c>
      <c r="D54" s="77" t="s">
        <v>358</v>
      </c>
      <c r="E54" s="77" t="s">
        <v>359</v>
      </c>
      <c r="F54" s="77"/>
      <c r="G54" s="67" t="s">
        <v>644</v>
      </c>
      <c r="H54" s="193">
        <f>H55</f>
        <v>85000</v>
      </c>
      <c r="I54" s="194">
        <f>H54-L54</f>
        <v>85000</v>
      </c>
      <c r="J54" s="193">
        <f aca="true" t="shared" si="14" ref="J54:S55">J55</f>
        <v>0</v>
      </c>
      <c r="K54" s="193">
        <f t="shared" si="14"/>
        <v>0</v>
      </c>
      <c r="L54" s="193">
        <f t="shared" si="14"/>
        <v>0</v>
      </c>
      <c r="M54" s="193">
        <f t="shared" si="14"/>
        <v>0</v>
      </c>
      <c r="N54" s="193">
        <f t="shared" si="14"/>
        <v>0</v>
      </c>
      <c r="O54" s="193">
        <f t="shared" si="14"/>
        <v>0</v>
      </c>
      <c r="P54" s="193">
        <f t="shared" si="14"/>
        <v>0</v>
      </c>
      <c r="Q54" s="193">
        <f t="shared" si="14"/>
        <v>0</v>
      </c>
      <c r="R54" s="193">
        <f t="shared" si="14"/>
        <v>0</v>
      </c>
      <c r="S54" s="193"/>
      <c r="T54" s="191">
        <f t="shared" si="1"/>
        <v>85000</v>
      </c>
    </row>
    <row r="55" spans="1:20" s="89" customFormat="1" ht="15">
      <c r="A55" s="74"/>
      <c r="B55" s="69"/>
      <c r="C55" s="78" t="s">
        <v>613</v>
      </c>
      <c r="D55" s="78" t="s">
        <v>360</v>
      </c>
      <c r="E55" s="78" t="s">
        <v>246</v>
      </c>
      <c r="F55" s="78" t="s">
        <v>660</v>
      </c>
      <c r="G55" s="97" t="s">
        <v>596</v>
      </c>
      <c r="H55" s="194">
        <v>85000</v>
      </c>
      <c r="I55" s="194">
        <f>H55-L55</f>
        <v>85000</v>
      </c>
      <c r="J55" s="194">
        <f t="shared" si="14"/>
        <v>0</v>
      </c>
      <c r="K55" s="194">
        <f t="shared" si="14"/>
        <v>0</v>
      </c>
      <c r="L55" s="194">
        <f t="shared" si="14"/>
        <v>0</v>
      </c>
      <c r="M55" s="194">
        <f t="shared" si="14"/>
        <v>0</v>
      </c>
      <c r="N55" s="194">
        <f t="shared" si="14"/>
        <v>0</v>
      </c>
      <c r="O55" s="194">
        <f t="shared" si="14"/>
        <v>0</v>
      </c>
      <c r="P55" s="194">
        <f t="shared" si="14"/>
        <v>0</v>
      </c>
      <c r="Q55" s="194">
        <f t="shared" si="14"/>
        <v>0</v>
      </c>
      <c r="R55" s="194">
        <f t="shared" si="14"/>
        <v>0</v>
      </c>
      <c r="S55" s="194">
        <f t="shared" si="14"/>
        <v>0</v>
      </c>
      <c r="T55" s="191">
        <f t="shared" si="1"/>
        <v>85000</v>
      </c>
    </row>
    <row r="56" spans="1:20" s="89" customFormat="1" ht="81.75" customHeight="1" hidden="1">
      <c r="A56" s="74"/>
      <c r="B56" s="69"/>
      <c r="C56" s="78" t="s">
        <v>613</v>
      </c>
      <c r="D56" s="78" t="s">
        <v>184</v>
      </c>
      <c r="E56" s="78" t="s">
        <v>314</v>
      </c>
      <c r="F56" s="78" t="s">
        <v>660</v>
      </c>
      <c r="G56" s="97" t="s">
        <v>127</v>
      </c>
      <c r="H56" s="194"/>
      <c r="I56" s="194"/>
      <c r="J56" s="194"/>
      <c r="K56" s="194"/>
      <c r="L56" s="194"/>
      <c r="M56" s="194"/>
      <c r="N56" s="194"/>
      <c r="O56" s="194"/>
      <c r="P56" s="194"/>
      <c r="Q56" s="194"/>
      <c r="R56" s="194"/>
      <c r="S56" s="194"/>
      <c r="T56" s="191">
        <f t="shared" si="1"/>
        <v>0</v>
      </c>
    </row>
    <row r="57" spans="2:20" ht="28.5">
      <c r="B57" s="101">
        <v>1000000</v>
      </c>
      <c r="C57" s="101"/>
      <c r="D57" s="98">
        <v>1000000</v>
      </c>
      <c r="E57" s="98"/>
      <c r="F57" s="99"/>
      <c r="G57" s="102" t="s">
        <v>141</v>
      </c>
      <c r="H57" s="195">
        <f>H59+H71+H74</f>
        <v>38104400</v>
      </c>
      <c r="I57" s="195">
        <f>I59+I71+I74</f>
        <v>38104400</v>
      </c>
      <c r="J57" s="195">
        <f aca="true" t="shared" si="15" ref="J57:P57">J59+J71</f>
        <v>27608600</v>
      </c>
      <c r="K57" s="195">
        <f t="shared" si="15"/>
        <v>2865500</v>
      </c>
      <c r="L57" s="195">
        <f t="shared" si="15"/>
        <v>0</v>
      </c>
      <c r="M57" s="195">
        <f>M59+M71+M75</f>
        <v>1505000</v>
      </c>
      <c r="N57" s="195">
        <f t="shared" si="15"/>
        <v>995000</v>
      </c>
      <c r="O57" s="195">
        <f t="shared" si="15"/>
        <v>0</v>
      </c>
      <c r="P57" s="195">
        <f t="shared" si="15"/>
        <v>0</v>
      </c>
      <c r="Q57" s="195">
        <f>Q59+Q71+Q75</f>
        <v>510000</v>
      </c>
      <c r="R57" s="195">
        <f>R59+R71+R75</f>
        <v>0</v>
      </c>
      <c r="S57" s="195">
        <f>S59+S71+S75</f>
        <v>0</v>
      </c>
      <c r="T57" s="190">
        <f t="shared" si="1"/>
        <v>39609400</v>
      </c>
    </row>
    <row r="58" spans="2:20" ht="28.5">
      <c r="B58" s="101"/>
      <c r="C58" s="101"/>
      <c r="D58" s="98">
        <v>1010000</v>
      </c>
      <c r="E58" s="98"/>
      <c r="F58" s="99"/>
      <c r="G58" s="102" t="s">
        <v>141</v>
      </c>
      <c r="H58" s="195">
        <f>H59+H74+H75</f>
        <v>38104400</v>
      </c>
      <c r="I58" s="195">
        <f>H58-L58</f>
        <v>38104400</v>
      </c>
      <c r="J58" s="195">
        <f>J59+J74+J75</f>
        <v>27608600</v>
      </c>
      <c r="K58" s="195">
        <f>K59+K74+K75</f>
        <v>2865500</v>
      </c>
      <c r="L58" s="195">
        <f>L59+L74+L75</f>
        <v>0</v>
      </c>
      <c r="M58" s="195">
        <f>M59+M74+M75</f>
        <v>1505000</v>
      </c>
      <c r="N58" s="195">
        <f>M58-Q58</f>
        <v>995000</v>
      </c>
      <c r="O58" s="195">
        <f>O59+O74+O75</f>
        <v>0</v>
      </c>
      <c r="P58" s="195">
        <f>P59+P74+P75</f>
        <v>0</v>
      </c>
      <c r="Q58" s="195">
        <f>Q59+Q74+Q75</f>
        <v>510000</v>
      </c>
      <c r="R58" s="195">
        <f>R59+R74+R75</f>
        <v>0</v>
      </c>
      <c r="S58" s="195">
        <f>S59+S74+S75</f>
        <v>0</v>
      </c>
      <c r="T58" s="190">
        <f t="shared" si="1"/>
        <v>39609400</v>
      </c>
    </row>
    <row r="59" spans="1:20" s="107" customFormat="1" ht="14.25">
      <c r="A59" s="93"/>
      <c r="B59" s="66"/>
      <c r="C59" s="66">
        <v>70000</v>
      </c>
      <c r="D59" s="77" t="s">
        <v>361</v>
      </c>
      <c r="E59" s="77" t="s">
        <v>362</v>
      </c>
      <c r="F59" s="77"/>
      <c r="G59" s="72" t="s">
        <v>647</v>
      </c>
      <c r="H59" s="193">
        <f>H60+H63+H65+H66+H67+H68+H69+H70+H64</f>
        <v>38084400</v>
      </c>
      <c r="I59" s="193">
        <f>I60+I63+I65+I66+I67+I68+I69+I70</f>
        <v>38084400</v>
      </c>
      <c r="J59" s="193">
        <f aca="true" t="shared" si="16" ref="J59:P59">J60+J63+J65+J66+J67+J68+J69+J70</f>
        <v>27608600</v>
      </c>
      <c r="K59" s="193">
        <f t="shared" si="16"/>
        <v>2865500</v>
      </c>
      <c r="L59" s="193">
        <f t="shared" si="16"/>
        <v>0</v>
      </c>
      <c r="M59" s="193">
        <f>M60+M63+M65+M66+M67+M68+M69+M70+M64</f>
        <v>1505000</v>
      </c>
      <c r="N59" s="193">
        <f t="shared" si="16"/>
        <v>995000</v>
      </c>
      <c r="O59" s="193">
        <f t="shared" si="16"/>
        <v>0</v>
      </c>
      <c r="P59" s="193">
        <f t="shared" si="16"/>
        <v>0</v>
      </c>
      <c r="Q59" s="193">
        <f>Q60+Q63+Q65+Q66+Q67+Q68+Q69+Q70+Q64</f>
        <v>510000</v>
      </c>
      <c r="R59" s="193">
        <f>R60+R63+R65+R66+R67+R68+R69+R70+R64</f>
        <v>0</v>
      </c>
      <c r="S59" s="193">
        <f>S60+S63+S64+S65+S66+S67</f>
        <v>0</v>
      </c>
      <c r="T59" s="191">
        <f t="shared" si="1"/>
        <v>39589400</v>
      </c>
    </row>
    <row r="60" spans="1:20" s="89" customFormat="1" ht="90">
      <c r="A60" s="74"/>
      <c r="B60" s="66"/>
      <c r="C60" s="78" t="s">
        <v>645</v>
      </c>
      <c r="D60" s="78" t="s">
        <v>363</v>
      </c>
      <c r="E60" s="78" t="s">
        <v>38</v>
      </c>
      <c r="F60" s="78" t="s">
        <v>3</v>
      </c>
      <c r="G60" s="70" t="s">
        <v>364</v>
      </c>
      <c r="H60" s="194">
        <v>36162800</v>
      </c>
      <c r="I60" s="194">
        <f>H60-L60</f>
        <v>36162800</v>
      </c>
      <c r="J60" s="194">
        <v>26235000</v>
      </c>
      <c r="K60" s="194">
        <v>2718550</v>
      </c>
      <c r="L60" s="193"/>
      <c r="M60" s="194">
        <v>1465000</v>
      </c>
      <c r="N60" s="194">
        <f>M60-Q60</f>
        <v>965000</v>
      </c>
      <c r="O60" s="194"/>
      <c r="P60" s="194"/>
      <c r="Q60" s="194">
        <v>500000</v>
      </c>
      <c r="R60" s="295"/>
      <c r="S60" s="296"/>
      <c r="T60" s="191">
        <f t="shared" si="1"/>
        <v>37627800</v>
      </c>
    </row>
    <row r="61" spans="1:20" s="250" customFormat="1" ht="19.5" customHeight="1">
      <c r="A61" s="244"/>
      <c r="B61" s="245"/>
      <c r="C61" s="246" t="s">
        <v>645</v>
      </c>
      <c r="D61" s="78" t="s">
        <v>363</v>
      </c>
      <c r="E61" s="246" t="s">
        <v>38</v>
      </c>
      <c r="F61" s="246" t="s">
        <v>3</v>
      </c>
      <c r="G61" s="73" t="s">
        <v>151</v>
      </c>
      <c r="H61" s="247">
        <v>26101500</v>
      </c>
      <c r="I61" s="251">
        <f>H61-L61</f>
        <v>26101500</v>
      </c>
      <c r="J61" s="247">
        <v>21390000</v>
      </c>
      <c r="K61" s="247"/>
      <c r="L61" s="248"/>
      <c r="M61" s="251"/>
      <c r="N61" s="194">
        <f>M61-Q61</f>
        <v>0</v>
      </c>
      <c r="O61" s="251"/>
      <c r="P61" s="251"/>
      <c r="Q61" s="251"/>
      <c r="R61" s="294"/>
      <c r="S61" s="294"/>
      <c r="T61" s="252">
        <f t="shared" si="1"/>
        <v>26101500</v>
      </c>
    </row>
    <row r="62" spans="1:20" s="250" customFormat="1" ht="19.5" customHeight="1">
      <c r="A62" s="244"/>
      <c r="B62" s="245"/>
      <c r="C62" s="246"/>
      <c r="D62" s="78" t="s">
        <v>363</v>
      </c>
      <c r="E62" s="246" t="s">
        <v>38</v>
      </c>
      <c r="F62" s="246" t="s">
        <v>3</v>
      </c>
      <c r="G62" s="97" t="s">
        <v>581</v>
      </c>
      <c r="H62" s="247">
        <v>6295400</v>
      </c>
      <c r="I62" s="251">
        <f>H62-L62</f>
        <v>6295400</v>
      </c>
      <c r="J62" s="247">
        <v>3230000</v>
      </c>
      <c r="K62" s="247">
        <v>2349200</v>
      </c>
      <c r="L62" s="248"/>
      <c r="M62" s="251"/>
      <c r="N62" s="194"/>
      <c r="O62" s="251"/>
      <c r="P62" s="251"/>
      <c r="Q62" s="251"/>
      <c r="R62" s="294"/>
      <c r="S62" s="294"/>
      <c r="T62" s="252">
        <f t="shared" si="1"/>
        <v>6295400</v>
      </c>
    </row>
    <row r="63" spans="1:20" s="89" customFormat="1" ht="60">
      <c r="A63" s="74"/>
      <c r="B63" s="66"/>
      <c r="C63" s="78" t="s">
        <v>648</v>
      </c>
      <c r="D63" s="78" t="s">
        <v>365</v>
      </c>
      <c r="E63" s="78" t="s">
        <v>665</v>
      </c>
      <c r="F63" s="78" t="s">
        <v>4</v>
      </c>
      <c r="G63" s="70" t="s">
        <v>366</v>
      </c>
      <c r="H63" s="194">
        <v>429360</v>
      </c>
      <c r="I63" s="194">
        <f aca="true" t="shared" si="17" ref="I63:I70">H63-L63</f>
        <v>429360</v>
      </c>
      <c r="J63" s="194">
        <v>321000</v>
      </c>
      <c r="K63" s="194">
        <v>31360</v>
      </c>
      <c r="L63" s="193"/>
      <c r="M63" s="194">
        <v>35000</v>
      </c>
      <c r="N63" s="194">
        <f aca="true" t="shared" si="18" ref="N63:N70">M63-Q63</f>
        <v>25000</v>
      </c>
      <c r="O63" s="194"/>
      <c r="P63" s="194"/>
      <c r="Q63" s="194">
        <v>10000</v>
      </c>
      <c r="R63" s="193"/>
      <c r="S63" s="193"/>
      <c r="T63" s="191">
        <f t="shared" si="1"/>
        <v>464360</v>
      </c>
    </row>
    <row r="64" spans="1:20" s="89" customFormat="1" ht="30" hidden="1">
      <c r="A64" s="74"/>
      <c r="B64" s="66"/>
      <c r="C64" s="78" t="s">
        <v>206</v>
      </c>
      <c r="D64" s="78" t="s">
        <v>368</v>
      </c>
      <c r="E64" s="78" t="s">
        <v>367</v>
      </c>
      <c r="F64" s="78" t="s">
        <v>208</v>
      </c>
      <c r="G64" s="70" t="s">
        <v>369</v>
      </c>
      <c r="H64" s="194"/>
      <c r="I64" s="194"/>
      <c r="J64" s="194"/>
      <c r="K64" s="194"/>
      <c r="L64" s="193"/>
      <c r="M64" s="194"/>
      <c r="N64" s="194"/>
      <c r="O64" s="194"/>
      <c r="P64" s="194"/>
      <c r="Q64" s="194"/>
      <c r="R64" s="194"/>
      <c r="S64" s="194"/>
      <c r="T64" s="191">
        <f t="shared" si="1"/>
        <v>0</v>
      </c>
    </row>
    <row r="65" spans="1:20" s="89" customFormat="1" ht="45">
      <c r="A65" s="74"/>
      <c r="B65" s="66"/>
      <c r="C65" s="78" t="s">
        <v>649</v>
      </c>
      <c r="D65" s="78" t="s">
        <v>371</v>
      </c>
      <c r="E65" s="78" t="s">
        <v>370</v>
      </c>
      <c r="F65" s="78" t="s">
        <v>5</v>
      </c>
      <c r="G65" s="70" t="s">
        <v>372</v>
      </c>
      <c r="H65" s="194">
        <v>665170</v>
      </c>
      <c r="I65" s="194">
        <f t="shared" si="17"/>
        <v>665170</v>
      </c>
      <c r="J65" s="194">
        <v>468000</v>
      </c>
      <c r="K65" s="194">
        <v>59170</v>
      </c>
      <c r="L65" s="193"/>
      <c r="M65" s="295">
        <v>5000</v>
      </c>
      <c r="N65" s="295">
        <f t="shared" si="18"/>
        <v>5000</v>
      </c>
      <c r="O65" s="193"/>
      <c r="P65" s="193"/>
      <c r="Q65" s="193"/>
      <c r="R65" s="193"/>
      <c r="S65" s="193"/>
      <c r="T65" s="191">
        <f t="shared" si="1"/>
        <v>670170</v>
      </c>
    </row>
    <row r="66" spans="1:20" s="89" customFormat="1" ht="30">
      <c r="A66" s="74"/>
      <c r="B66" s="66"/>
      <c r="C66" s="78" t="s">
        <v>650</v>
      </c>
      <c r="D66" s="78" t="s">
        <v>374</v>
      </c>
      <c r="E66" s="78" t="s">
        <v>373</v>
      </c>
      <c r="F66" s="78" t="s">
        <v>5</v>
      </c>
      <c r="G66" s="70" t="s">
        <v>375</v>
      </c>
      <c r="H66" s="194">
        <v>740020</v>
      </c>
      <c r="I66" s="194">
        <f t="shared" si="17"/>
        <v>740020</v>
      </c>
      <c r="J66" s="194">
        <v>521600</v>
      </c>
      <c r="K66" s="194">
        <v>56420</v>
      </c>
      <c r="L66" s="193"/>
      <c r="M66" s="193"/>
      <c r="N66" s="193">
        <f t="shared" si="18"/>
        <v>0</v>
      </c>
      <c r="O66" s="193"/>
      <c r="P66" s="193"/>
      <c r="Q66" s="193"/>
      <c r="R66" s="193"/>
      <c r="S66" s="193"/>
      <c r="T66" s="191">
        <f t="shared" si="1"/>
        <v>740020</v>
      </c>
    </row>
    <row r="67" spans="1:20" s="89" customFormat="1" ht="30">
      <c r="A67" s="74"/>
      <c r="B67" s="66"/>
      <c r="C67" s="78" t="s">
        <v>651</v>
      </c>
      <c r="D67" s="78" t="s">
        <v>377</v>
      </c>
      <c r="E67" s="78" t="s">
        <v>376</v>
      </c>
      <c r="F67" s="78" t="s">
        <v>5</v>
      </c>
      <c r="G67" s="70" t="s">
        <v>378</v>
      </c>
      <c r="H67" s="194">
        <v>78000</v>
      </c>
      <c r="I67" s="194">
        <f t="shared" si="17"/>
        <v>78000</v>
      </c>
      <c r="J67" s="194">
        <v>63000</v>
      </c>
      <c r="K67" s="194"/>
      <c r="L67" s="193"/>
      <c r="M67" s="193"/>
      <c r="N67" s="193">
        <f t="shared" si="18"/>
        <v>0</v>
      </c>
      <c r="O67" s="193"/>
      <c r="P67" s="193"/>
      <c r="Q67" s="193"/>
      <c r="R67" s="193"/>
      <c r="S67" s="193"/>
      <c r="T67" s="191">
        <f t="shared" si="1"/>
        <v>78000</v>
      </c>
    </row>
    <row r="68" spans="1:20" s="89" customFormat="1" ht="15" hidden="1">
      <c r="A68" s="74"/>
      <c r="B68" s="66"/>
      <c r="C68" s="78" t="s">
        <v>652</v>
      </c>
      <c r="D68" s="78" t="s">
        <v>652</v>
      </c>
      <c r="E68" s="78"/>
      <c r="F68" s="78" t="s">
        <v>5</v>
      </c>
      <c r="G68" s="70" t="s">
        <v>653</v>
      </c>
      <c r="H68" s="194"/>
      <c r="I68" s="194">
        <f t="shared" si="17"/>
        <v>0</v>
      </c>
      <c r="J68" s="194"/>
      <c r="K68" s="194"/>
      <c r="L68" s="193"/>
      <c r="M68" s="193"/>
      <c r="N68" s="193">
        <f t="shared" si="18"/>
        <v>0</v>
      </c>
      <c r="O68" s="193"/>
      <c r="P68" s="193"/>
      <c r="Q68" s="193"/>
      <c r="R68" s="193"/>
      <c r="S68" s="193"/>
      <c r="T68" s="191">
        <f t="shared" si="1"/>
        <v>0</v>
      </c>
    </row>
    <row r="69" spans="1:20" s="89" customFormat="1" ht="42.75" customHeight="1">
      <c r="A69" s="74"/>
      <c r="B69" s="66"/>
      <c r="C69" s="78" t="s">
        <v>654</v>
      </c>
      <c r="D69" s="78" t="s">
        <v>380</v>
      </c>
      <c r="E69" s="78" t="s">
        <v>379</v>
      </c>
      <c r="F69" s="78" t="s">
        <v>5</v>
      </c>
      <c r="G69" s="70" t="s">
        <v>402</v>
      </c>
      <c r="H69" s="194">
        <v>9050</v>
      </c>
      <c r="I69" s="194">
        <f t="shared" si="17"/>
        <v>9050</v>
      </c>
      <c r="J69" s="194"/>
      <c r="K69" s="194"/>
      <c r="L69" s="193"/>
      <c r="M69" s="193"/>
      <c r="N69" s="193">
        <f t="shared" si="18"/>
        <v>0</v>
      </c>
      <c r="O69" s="193"/>
      <c r="P69" s="193"/>
      <c r="Q69" s="193"/>
      <c r="R69" s="193"/>
      <c r="S69" s="193"/>
      <c r="T69" s="191">
        <f t="shared" si="1"/>
        <v>9050</v>
      </c>
    </row>
    <row r="70" spans="2:20" ht="15" hidden="1">
      <c r="B70" s="66"/>
      <c r="C70" s="66"/>
      <c r="D70" s="78" t="s">
        <v>646</v>
      </c>
      <c r="E70" s="78"/>
      <c r="F70" s="78"/>
      <c r="G70" s="97"/>
      <c r="H70" s="194"/>
      <c r="I70" s="193">
        <f t="shared" si="17"/>
        <v>0</v>
      </c>
      <c r="J70" s="194"/>
      <c r="K70" s="194"/>
      <c r="L70" s="194"/>
      <c r="M70" s="194"/>
      <c r="N70" s="193">
        <f t="shared" si="18"/>
        <v>0</v>
      </c>
      <c r="O70" s="194"/>
      <c r="P70" s="194"/>
      <c r="Q70" s="194"/>
      <c r="R70" s="194"/>
      <c r="S70" s="194"/>
      <c r="T70" s="191">
        <f t="shared" si="1"/>
        <v>0</v>
      </c>
    </row>
    <row r="71" spans="1:20" s="107" customFormat="1" ht="14.25" hidden="1">
      <c r="A71" s="93"/>
      <c r="B71" s="66"/>
      <c r="C71" s="66"/>
      <c r="D71" s="77" t="s">
        <v>635</v>
      </c>
      <c r="E71" s="77"/>
      <c r="F71" s="77"/>
      <c r="G71" s="67" t="s">
        <v>636</v>
      </c>
      <c r="H71" s="193">
        <f>H72+H73</f>
        <v>0</v>
      </c>
      <c r="I71" s="193">
        <f aca="true" t="shared" si="19" ref="I71:R71">I72+I73</f>
        <v>0</v>
      </c>
      <c r="J71" s="193">
        <f t="shared" si="19"/>
        <v>0</v>
      </c>
      <c r="K71" s="193">
        <f t="shared" si="19"/>
        <v>0</v>
      </c>
      <c r="L71" s="193">
        <f t="shared" si="19"/>
        <v>0</v>
      </c>
      <c r="M71" s="193">
        <f t="shared" si="19"/>
        <v>0</v>
      </c>
      <c r="N71" s="193">
        <f t="shared" si="19"/>
        <v>0</v>
      </c>
      <c r="O71" s="193">
        <f t="shared" si="19"/>
        <v>0</v>
      </c>
      <c r="P71" s="193">
        <f t="shared" si="19"/>
        <v>0</v>
      </c>
      <c r="Q71" s="193">
        <f t="shared" si="19"/>
        <v>0</v>
      </c>
      <c r="R71" s="193">
        <f t="shared" si="19"/>
        <v>0</v>
      </c>
      <c r="S71" s="193"/>
      <c r="T71" s="191">
        <f t="shared" si="1"/>
        <v>0</v>
      </c>
    </row>
    <row r="72" spans="2:20" ht="15" hidden="1">
      <c r="B72" s="66"/>
      <c r="C72" s="66"/>
      <c r="D72" s="78" t="s">
        <v>585</v>
      </c>
      <c r="E72" s="78"/>
      <c r="F72" s="78" t="s">
        <v>586</v>
      </c>
      <c r="G72" s="97" t="s">
        <v>8</v>
      </c>
      <c r="H72" s="194"/>
      <c r="I72" s="194">
        <f>H72-L72</f>
        <v>0</v>
      </c>
      <c r="J72" s="194"/>
      <c r="K72" s="194"/>
      <c r="L72" s="194"/>
      <c r="M72" s="194">
        <f>-Q72</f>
        <v>0</v>
      </c>
      <c r="N72" s="194">
        <f>M72-Q72</f>
        <v>0</v>
      </c>
      <c r="O72" s="194"/>
      <c r="P72" s="194"/>
      <c r="Q72" s="194"/>
      <c r="R72" s="194"/>
      <c r="S72" s="194"/>
      <c r="T72" s="191">
        <f t="shared" si="1"/>
        <v>0</v>
      </c>
    </row>
    <row r="73" spans="2:20" ht="15" hidden="1">
      <c r="B73" s="66"/>
      <c r="C73" s="66"/>
      <c r="D73" s="78" t="s">
        <v>6</v>
      </c>
      <c r="E73" s="78"/>
      <c r="F73" s="78" t="s">
        <v>7</v>
      </c>
      <c r="G73" s="97" t="s">
        <v>9</v>
      </c>
      <c r="H73" s="194"/>
      <c r="I73" s="194">
        <f>H73-L73</f>
        <v>0</v>
      </c>
      <c r="J73" s="194"/>
      <c r="K73" s="194"/>
      <c r="L73" s="194"/>
      <c r="M73" s="194"/>
      <c r="N73" s="194">
        <f>M73-Q73</f>
        <v>0</v>
      </c>
      <c r="O73" s="194"/>
      <c r="P73" s="194"/>
      <c r="Q73" s="194"/>
      <c r="R73" s="194"/>
      <c r="S73" s="194"/>
      <c r="T73" s="191">
        <f t="shared" si="1"/>
        <v>0</v>
      </c>
    </row>
    <row r="74" spans="2:20" ht="91.5" customHeight="1">
      <c r="B74" s="66"/>
      <c r="C74" s="78" t="s">
        <v>655</v>
      </c>
      <c r="D74" s="78" t="s">
        <v>404</v>
      </c>
      <c r="E74" s="78" t="s">
        <v>403</v>
      </c>
      <c r="F74" s="78" t="s">
        <v>666</v>
      </c>
      <c r="G74" s="97" t="s">
        <v>659</v>
      </c>
      <c r="H74" s="194">
        <v>20000</v>
      </c>
      <c r="I74" s="194">
        <f>H74-L74</f>
        <v>20000</v>
      </c>
      <c r="J74" s="194"/>
      <c r="K74" s="194"/>
      <c r="L74" s="194"/>
      <c r="M74" s="194"/>
      <c r="N74" s="194"/>
      <c r="O74" s="194"/>
      <c r="P74" s="194"/>
      <c r="Q74" s="194"/>
      <c r="R74" s="194"/>
      <c r="S74" s="194"/>
      <c r="T74" s="191">
        <f t="shared" si="1"/>
        <v>20000</v>
      </c>
    </row>
    <row r="75" spans="2:20" ht="39" customHeight="1" hidden="1">
      <c r="B75" s="66"/>
      <c r="C75" s="78" t="s">
        <v>585</v>
      </c>
      <c r="D75" s="78" t="s">
        <v>406</v>
      </c>
      <c r="E75" s="78" t="s">
        <v>405</v>
      </c>
      <c r="F75" s="78" t="s">
        <v>586</v>
      </c>
      <c r="G75" s="97" t="s">
        <v>408</v>
      </c>
      <c r="H75" s="194"/>
      <c r="I75" s="194"/>
      <c r="J75" s="194"/>
      <c r="K75" s="194"/>
      <c r="L75" s="194"/>
      <c r="M75" s="194"/>
      <c r="N75" s="194">
        <f>M75-Q75</f>
        <v>0</v>
      </c>
      <c r="O75" s="194"/>
      <c r="P75" s="194"/>
      <c r="Q75" s="194"/>
      <c r="R75" s="194"/>
      <c r="S75" s="194"/>
      <c r="T75" s="191">
        <f t="shared" si="1"/>
        <v>0</v>
      </c>
    </row>
    <row r="76" spans="2:20" ht="28.5">
      <c r="B76" s="101">
        <v>1500000</v>
      </c>
      <c r="C76" s="101"/>
      <c r="D76" s="101">
        <v>1500000</v>
      </c>
      <c r="E76" s="101"/>
      <c r="F76" s="94"/>
      <c r="G76" s="95" t="s">
        <v>87</v>
      </c>
      <c r="H76" s="236">
        <f aca="true" t="shared" si="20" ref="H76:S76">H78+H80+H122</f>
        <v>37955296</v>
      </c>
      <c r="I76" s="236">
        <f t="shared" si="20"/>
        <v>37955296</v>
      </c>
      <c r="J76" s="236">
        <f t="shared" si="20"/>
        <v>2960000</v>
      </c>
      <c r="K76" s="236">
        <f t="shared" si="20"/>
        <v>2150000</v>
      </c>
      <c r="L76" s="236">
        <f t="shared" si="20"/>
        <v>0</v>
      </c>
      <c r="M76" s="236">
        <f t="shared" si="20"/>
        <v>295000</v>
      </c>
      <c r="N76" s="236">
        <f t="shared" si="20"/>
        <v>285000</v>
      </c>
      <c r="O76" s="236">
        <f t="shared" si="20"/>
        <v>22000</v>
      </c>
      <c r="P76" s="236">
        <f t="shared" si="20"/>
        <v>0</v>
      </c>
      <c r="Q76" s="236">
        <f t="shared" si="20"/>
        <v>10000</v>
      </c>
      <c r="R76" s="236">
        <f t="shared" si="20"/>
        <v>0</v>
      </c>
      <c r="S76" s="236">
        <f t="shared" si="20"/>
        <v>0</v>
      </c>
      <c r="T76" s="237">
        <f t="shared" si="1"/>
        <v>38250296</v>
      </c>
    </row>
    <row r="77" spans="2:20" ht="28.5">
      <c r="B77" s="101"/>
      <c r="C77" s="101"/>
      <c r="D77" s="101">
        <v>1510000</v>
      </c>
      <c r="E77" s="101"/>
      <c r="F77" s="94"/>
      <c r="G77" s="95" t="s">
        <v>87</v>
      </c>
      <c r="H77" s="236">
        <f>H76</f>
        <v>37955296</v>
      </c>
      <c r="I77" s="195">
        <f>H77-L77</f>
        <v>37955296</v>
      </c>
      <c r="J77" s="236">
        <f>J76</f>
        <v>2960000</v>
      </c>
      <c r="K77" s="236">
        <f>K76</f>
        <v>2150000</v>
      </c>
      <c r="L77" s="236">
        <f>L76</f>
        <v>0</v>
      </c>
      <c r="M77" s="236">
        <f>M76</f>
        <v>295000</v>
      </c>
      <c r="N77" s="195">
        <f>M77-Q77</f>
        <v>285000</v>
      </c>
      <c r="O77" s="236">
        <f>O76</f>
        <v>22000</v>
      </c>
      <c r="P77" s="236">
        <f>P76</f>
        <v>0</v>
      </c>
      <c r="Q77" s="236">
        <f>Q76</f>
        <v>10000</v>
      </c>
      <c r="R77" s="236">
        <f>R76</f>
        <v>0</v>
      </c>
      <c r="S77" s="236">
        <f>S76</f>
        <v>0</v>
      </c>
      <c r="T77" s="237">
        <f t="shared" si="1"/>
        <v>38250296</v>
      </c>
    </row>
    <row r="78" spans="1:20" s="119" customFormat="1" ht="14.25">
      <c r="A78" s="118"/>
      <c r="B78" s="117"/>
      <c r="C78" s="117"/>
      <c r="D78" s="77" t="s">
        <v>428</v>
      </c>
      <c r="E78" s="77" t="s">
        <v>362</v>
      </c>
      <c r="F78" s="113"/>
      <c r="G78" s="114" t="s">
        <v>647</v>
      </c>
      <c r="H78" s="196">
        <f>H79</f>
        <v>449100</v>
      </c>
      <c r="I78" s="196">
        <f aca="true" t="shared" si="21" ref="I78:S78">I79</f>
        <v>449100</v>
      </c>
      <c r="J78" s="196">
        <f t="shared" si="21"/>
        <v>0</v>
      </c>
      <c r="K78" s="196">
        <f t="shared" si="21"/>
        <v>0</v>
      </c>
      <c r="L78" s="196">
        <f t="shared" si="21"/>
        <v>0</v>
      </c>
      <c r="M78" s="196">
        <f t="shared" si="21"/>
        <v>0</v>
      </c>
      <c r="N78" s="196">
        <f t="shared" si="21"/>
        <v>0</v>
      </c>
      <c r="O78" s="196">
        <f t="shared" si="21"/>
        <v>0</v>
      </c>
      <c r="P78" s="196">
        <f t="shared" si="21"/>
        <v>0</v>
      </c>
      <c r="Q78" s="196">
        <f t="shared" si="21"/>
        <v>0</v>
      </c>
      <c r="R78" s="196">
        <f t="shared" si="21"/>
        <v>0</v>
      </c>
      <c r="S78" s="196">
        <f t="shared" si="21"/>
        <v>0</v>
      </c>
      <c r="T78" s="191">
        <f t="shared" si="1"/>
        <v>449100</v>
      </c>
    </row>
    <row r="79" spans="1:20" s="89" customFormat="1" ht="75">
      <c r="A79" s="74"/>
      <c r="B79" s="69"/>
      <c r="C79" s="69">
        <v>70303</v>
      </c>
      <c r="D79" s="78" t="s">
        <v>429</v>
      </c>
      <c r="E79" s="78" t="s">
        <v>584</v>
      </c>
      <c r="F79" s="78" t="s">
        <v>10</v>
      </c>
      <c r="G79" s="97" t="s">
        <v>430</v>
      </c>
      <c r="H79" s="194">
        <v>449100</v>
      </c>
      <c r="I79" s="194">
        <f aca="true" t="shared" si="22" ref="I79:I88">H79-L79</f>
        <v>449100</v>
      </c>
      <c r="J79" s="194"/>
      <c r="K79" s="194"/>
      <c r="L79" s="194"/>
      <c r="M79" s="194"/>
      <c r="N79" s="194">
        <f>M79-Q79</f>
        <v>0</v>
      </c>
      <c r="O79" s="194"/>
      <c r="P79" s="194"/>
      <c r="Q79" s="194"/>
      <c r="R79" s="194"/>
      <c r="S79" s="194"/>
      <c r="T79" s="192">
        <f t="shared" si="1"/>
        <v>449100</v>
      </c>
    </row>
    <row r="80" spans="1:20" s="107" customFormat="1" ht="28.5">
      <c r="A80" s="93"/>
      <c r="B80" s="66"/>
      <c r="C80" s="66">
        <v>90000</v>
      </c>
      <c r="D80" s="77" t="s">
        <v>431</v>
      </c>
      <c r="E80" s="77" t="s">
        <v>327</v>
      </c>
      <c r="F80" s="77"/>
      <c r="G80" s="120" t="s">
        <v>626</v>
      </c>
      <c r="H80" s="193">
        <f>H81+H88+H100+H102+H112+H113+H116+H117+H118+H119+H120</f>
        <v>37506196</v>
      </c>
      <c r="I80" s="194">
        <f t="shared" si="22"/>
        <v>37506196</v>
      </c>
      <c r="J80" s="193">
        <f aca="true" t="shared" si="23" ref="J80:S80">J82+J89+J90+J91+J92+J93+J94+J95+J96+J97+J100+J101+J102+J103+J104+J105+J106+J107+J108+J109+J110+J111+J112+J113+J117+J118+J119+J120+J121+J116</f>
        <v>2960000</v>
      </c>
      <c r="K80" s="193">
        <f t="shared" si="23"/>
        <v>2150000</v>
      </c>
      <c r="L80" s="193">
        <f t="shared" si="23"/>
        <v>0</v>
      </c>
      <c r="M80" s="193">
        <f t="shared" si="23"/>
        <v>295000</v>
      </c>
      <c r="N80" s="193">
        <f t="shared" si="23"/>
        <v>285000</v>
      </c>
      <c r="O80" s="193">
        <f t="shared" si="23"/>
        <v>22000</v>
      </c>
      <c r="P80" s="193">
        <f t="shared" si="23"/>
        <v>0</v>
      </c>
      <c r="Q80" s="193">
        <f t="shared" si="23"/>
        <v>10000</v>
      </c>
      <c r="R80" s="193">
        <f t="shared" si="23"/>
        <v>0</v>
      </c>
      <c r="S80" s="193">
        <f t="shared" si="23"/>
        <v>0</v>
      </c>
      <c r="T80" s="191">
        <f t="shared" si="1"/>
        <v>37801196</v>
      </c>
    </row>
    <row r="81" spans="1:20" s="107" customFormat="1" ht="99.75">
      <c r="A81" s="93"/>
      <c r="B81" s="66"/>
      <c r="C81" s="66"/>
      <c r="D81" s="328" t="s">
        <v>511</v>
      </c>
      <c r="E81" s="328" t="s">
        <v>512</v>
      </c>
      <c r="F81" s="77"/>
      <c r="G81" s="120" t="s">
        <v>513</v>
      </c>
      <c r="H81" s="193">
        <f>H82+H83+H84+H85+H86+H87</f>
        <v>7666700</v>
      </c>
      <c r="I81" s="194">
        <f t="shared" si="22"/>
        <v>7666700</v>
      </c>
      <c r="J81" s="193"/>
      <c r="K81" s="193"/>
      <c r="L81" s="193"/>
      <c r="M81" s="193"/>
      <c r="N81" s="193"/>
      <c r="O81" s="193"/>
      <c r="P81" s="193"/>
      <c r="Q81" s="193"/>
      <c r="R81" s="193"/>
      <c r="S81" s="193"/>
      <c r="T81" s="191">
        <f t="shared" si="1"/>
        <v>7666700</v>
      </c>
    </row>
    <row r="82" spans="1:20" s="89" customFormat="1" ht="104.25" customHeight="1">
      <c r="A82" s="74"/>
      <c r="B82" s="69"/>
      <c r="C82" s="78" t="s">
        <v>11</v>
      </c>
      <c r="D82" s="78" t="s">
        <v>433</v>
      </c>
      <c r="E82" s="78" t="s">
        <v>432</v>
      </c>
      <c r="F82" s="78" t="s">
        <v>12</v>
      </c>
      <c r="G82" s="112" t="s">
        <v>435</v>
      </c>
      <c r="H82" s="194">
        <v>700000</v>
      </c>
      <c r="I82" s="194">
        <f t="shared" si="22"/>
        <v>700000</v>
      </c>
      <c r="J82" s="194"/>
      <c r="K82" s="194"/>
      <c r="L82" s="194"/>
      <c r="M82" s="194"/>
      <c r="N82" s="194">
        <f aca="true" t="shared" si="24" ref="N82:N87">M82-Q82</f>
        <v>0</v>
      </c>
      <c r="O82" s="194"/>
      <c r="P82" s="194"/>
      <c r="Q82" s="194"/>
      <c r="R82" s="194"/>
      <c r="S82" s="194"/>
      <c r="T82" s="192">
        <f t="shared" si="1"/>
        <v>700000</v>
      </c>
    </row>
    <row r="83" spans="1:20" s="89" customFormat="1" ht="36.75" customHeight="1">
      <c r="A83" s="74"/>
      <c r="B83" s="69"/>
      <c r="C83" s="78" t="s">
        <v>16</v>
      </c>
      <c r="D83" s="78" t="s">
        <v>439</v>
      </c>
      <c r="E83" s="78" t="s">
        <v>438</v>
      </c>
      <c r="F83" s="78" t="s">
        <v>12</v>
      </c>
      <c r="G83" s="112" t="s">
        <v>440</v>
      </c>
      <c r="H83" s="194">
        <v>10000</v>
      </c>
      <c r="I83" s="194">
        <f t="shared" si="22"/>
        <v>10000</v>
      </c>
      <c r="J83" s="194"/>
      <c r="K83" s="194"/>
      <c r="L83" s="194"/>
      <c r="M83" s="194"/>
      <c r="N83" s="194">
        <f t="shared" si="24"/>
        <v>0</v>
      </c>
      <c r="O83" s="194"/>
      <c r="P83" s="194"/>
      <c r="Q83" s="194"/>
      <c r="R83" s="194"/>
      <c r="S83" s="194"/>
      <c r="T83" s="192">
        <f aca="true" t="shared" si="25" ref="T83:T88">H83+M83</f>
        <v>10000</v>
      </c>
    </row>
    <row r="84" spans="1:20" s="89" customFormat="1" ht="36.75" customHeight="1">
      <c r="A84" s="74"/>
      <c r="B84" s="69"/>
      <c r="C84" s="69">
        <v>90207</v>
      </c>
      <c r="D84" s="78" t="s">
        <v>444</v>
      </c>
      <c r="E84" s="78" t="s">
        <v>443</v>
      </c>
      <c r="F84" s="78" t="s">
        <v>18</v>
      </c>
      <c r="G84" s="112" t="s">
        <v>445</v>
      </c>
      <c r="H84" s="194">
        <v>25000</v>
      </c>
      <c r="I84" s="194">
        <f t="shared" si="22"/>
        <v>25000</v>
      </c>
      <c r="J84" s="194"/>
      <c r="K84" s="194"/>
      <c r="L84" s="194"/>
      <c r="M84" s="194"/>
      <c r="N84" s="194">
        <f t="shared" si="24"/>
        <v>0</v>
      </c>
      <c r="O84" s="194"/>
      <c r="P84" s="194"/>
      <c r="Q84" s="194"/>
      <c r="R84" s="194"/>
      <c r="S84" s="194"/>
      <c r="T84" s="192">
        <f t="shared" si="25"/>
        <v>25000</v>
      </c>
    </row>
    <row r="85" spans="1:20" s="89" customFormat="1" ht="36.75" customHeight="1">
      <c r="A85" s="74"/>
      <c r="B85" s="69"/>
      <c r="C85" s="78" t="s">
        <v>22</v>
      </c>
      <c r="D85" s="78" t="s">
        <v>450</v>
      </c>
      <c r="E85" s="78" t="s">
        <v>449</v>
      </c>
      <c r="F85" s="78" t="s">
        <v>18</v>
      </c>
      <c r="G85" s="112" t="s">
        <v>451</v>
      </c>
      <c r="H85" s="194">
        <v>350000</v>
      </c>
      <c r="I85" s="194">
        <f t="shared" si="22"/>
        <v>350000</v>
      </c>
      <c r="J85" s="194"/>
      <c r="K85" s="194"/>
      <c r="L85" s="194"/>
      <c r="M85" s="194"/>
      <c r="N85" s="194">
        <f t="shared" si="24"/>
        <v>0</v>
      </c>
      <c r="O85" s="194"/>
      <c r="P85" s="194"/>
      <c r="Q85" s="194"/>
      <c r="R85" s="194"/>
      <c r="S85" s="194"/>
      <c r="T85" s="192">
        <f t="shared" si="25"/>
        <v>350000</v>
      </c>
    </row>
    <row r="86" spans="1:20" s="89" customFormat="1" ht="47.25" customHeight="1">
      <c r="A86" s="74"/>
      <c r="B86" s="69"/>
      <c r="C86" s="78" t="s">
        <v>26</v>
      </c>
      <c r="D86" s="78" t="s">
        <v>462</v>
      </c>
      <c r="E86" s="78" t="s">
        <v>461</v>
      </c>
      <c r="F86" s="78" t="s">
        <v>18</v>
      </c>
      <c r="G86" s="112" t="s">
        <v>460</v>
      </c>
      <c r="H86" s="194">
        <v>150000</v>
      </c>
      <c r="I86" s="194">
        <f t="shared" si="22"/>
        <v>150000</v>
      </c>
      <c r="J86" s="194"/>
      <c r="K86" s="194"/>
      <c r="L86" s="194"/>
      <c r="M86" s="194"/>
      <c r="N86" s="194">
        <f t="shared" si="24"/>
        <v>0</v>
      </c>
      <c r="O86" s="194"/>
      <c r="P86" s="194"/>
      <c r="Q86" s="194"/>
      <c r="R86" s="194"/>
      <c r="S86" s="194"/>
      <c r="T86" s="192">
        <f t="shared" si="25"/>
        <v>150000</v>
      </c>
    </row>
    <row r="87" spans="1:20" s="89" customFormat="1" ht="36.75" customHeight="1">
      <c r="A87" s="74"/>
      <c r="B87" s="69"/>
      <c r="C87" s="78" t="s">
        <v>33</v>
      </c>
      <c r="D87" s="78" t="s">
        <v>487</v>
      </c>
      <c r="E87" s="78" t="s">
        <v>486</v>
      </c>
      <c r="F87" s="78" t="s">
        <v>584</v>
      </c>
      <c r="G87" s="112" t="s">
        <v>488</v>
      </c>
      <c r="H87" s="194">
        <v>6431700</v>
      </c>
      <c r="I87" s="194">
        <f t="shared" si="22"/>
        <v>6431700</v>
      </c>
      <c r="J87" s="194"/>
      <c r="K87" s="194"/>
      <c r="L87" s="194"/>
      <c r="M87" s="194"/>
      <c r="N87" s="194">
        <f t="shared" si="24"/>
        <v>0</v>
      </c>
      <c r="O87" s="194"/>
      <c r="P87" s="194"/>
      <c r="Q87" s="194"/>
      <c r="R87" s="194"/>
      <c r="S87" s="194"/>
      <c r="T87" s="192">
        <f t="shared" si="25"/>
        <v>6431700</v>
      </c>
    </row>
    <row r="88" spans="1:20" s="89" customFormat="1" ht="36.75" customHeight="1">
      <c r="A88" s="74"/>
      <c r="B88" s="69"/>
      <c r="C88" s="328" t="s">
        <v>241</v>
      </c>
      <c r="D88" s="77" t="s">
        <v>514</v>
      </c>
      <c r="E88" s="77" t="s">
        <v>515</v>
      </c>
      <c r="F88" s="77"/>
      <c r="G88" s="331" t="s">
        <v>516</v>
      </c>
      <c r="H88" s="194">
        <f>H89+H92+H94+H97+H98+H99</f>
        <v>8075600</v>
      </c>
      <c r="I88" s="194">
        <f t="shared" si="22"/>
        <v>8075600</v>
      </c>
      <c r="J88" s="194"/>
      <c r="K88" s="194"/>
      <c r="L88" s="194"/>
      <c r="M88" s="194"/>
      <c r="N88" s="194"/>
      <c r="O88" s="194"/>
      <c r="P88" s="194"/>
      <c r="Q88" s="194"/>
      <c r="R88" s="194"/>
      <c r="S88" s="194"/>
      <c r="T88" s="192">
        <f t="shared" si="25"/>
        <v>8075600</v>
      </c>
    </row>
    <row r="89" spans="1:20" s="89" customFormat="1" ht="106.5" customHeight="1">
      <c r="A89" s="74"/>
      <c r="B89" s="69"/>
      <c r="C89" s="78" t="s">
        <v>13</v>
      </c>
      <c r="D89" s="78" t="s">
        <v>437</v>
      </c>
      <c r="E89" s="78" t="s">
        <v>436</v>
      </c>
      <c r="F89" s="78" t="s">
        <v>12</v>
      </c>
      <c r="G89" s="112" t="s">
        <v>621</v>
      </c>
      <c r="H89" s="194">
        <v>555000</v>
      </c>
      <c r="I89" s="194">
        <f aca="true" t="shared" si="26" ref="I89:I120">H89-L89</f>
        <v>555000</v>
      </c>
      <c r="J89" s="194"/>
      <c r="K89" s="194"/>
      <c r="L89" s="194"/>
      <c r="M89" s="194"/>
      <c r="N89" s="194">
        <f aca="true" t="shared" si="27" ref="N89:N120">M89-Q89</f>
        <v>0</v>
      </c>
      <c r="O89" s="194"/>
      <c r="P89" s="194"/>
      <c r="Q89" s="194"/>
      <c r="R89" s="194"/>
      <c r="S89" s="194"/>
      <c r="T89" s="192">
        <f t="shared" si="1"/>
        <v>555000</v>
      </c>
    </row>
    <row r="90" spans="1:20" s="89" customFormat="1" ht="36.75" customHeight="1" hidden="1">
      <c r="A90" s="74"/>
      <c r="B90" s="69"/>
      <c r="C90" s="78" t="s">
        <v>14</v>
      </c>
      <c r="D90" s="78" t="s">
        <v>14</v>
      </c>
      <c r="E90" s="78"/>
      <c r="F90" s="78" t="s">
        <v>12</v>
      </c>
      <c r="G90" s="109" t="s">
        <v>15</v>
      </c>
      <c r="H90" s="194"/>
      <c r="I90" s="194">
        <f t="shared" si="26"/>
        <v>0</v>
      </c>
      <c r="J90" s="194"/>
      <c r="K90" s="194"/>
      <c r="L90" s="194"/>
      <c r="M90" s="194"/>
      <c r="N90" s="194">
        <f t="shared" si="27"/>
        <v>0</v>
      </c>
      <c r="O90" s="194"/>
      <c r="P90" s="194"/>
      <c r="Q90" s="194"/>
      <c r="R90" s="194"/>
      <c r="S90" s="194"/>
      <c r="T90" s="192">
        <f t="shared" si="1"/>
        <v>0</v>
      </c>
    </row>
    <row r="91" spans="1:20" s="89" customFormat="1" ht="36.75" customHeight="1" hidden="1">
      <c r="A91" s="74"/>
      <c r="B91" s="69"/>
      <c r="C91" s="78"/>
      <c r="D91" s="78"/>
      <c r="E91" s="78"/>
      <c r="F91" s="78"/>
      <c r="G91" s="112"/>
      <c r="H91" s="194"/>
      <c r="I91" s="194"/>
      <c r="J91" s="194"/>
      <c r="K91" s="194"/>
      <c r="L91" s="194"/>
      <c r="M91" s="194"/>
      <c r="N91" s="194"/>
      <c r="O91" s="194"/>
      <c r="P91" s="194"/>
      <c r="Q91" s="194"/>
      <c r="R91" s="194"/>
      <c r="S91" s="194"/>
      <c r="T91" s="192"/>
    </row>
    <row r="92" spans="1:20" s="89" customFormat="1" ht="84.75" customHeight="1">
      <c r="A92" s="74"/>
      <c r="B92" s="69"/>
      <c r="C92" s="78" t="s">
        <v>17</v>
      </c>
      <c r="D92" s="78" t="s">
        <v>442</v>
      </c>
      <c r="E92" s="78" t="s">
        <v>441</v>
      </c>
      <c r="F92" s="78" t="s">
        <v>12</v>
      </c>
      <c r="G92" s="112" t="s">
        <v>440</v>
      </c>
      <c r="H92" s="194">
        <v>3000</v>
      </c>
      <c r="I92" s="194">
        <f t="shared" si="26"/>
        <v>3000</v>
      </c>
      <c r="J92" s="194"/>
      <c r="K92" s="194"/>
      <c r="L92" s="194"/>
      <c r="M92" s="194"/>
      <c r="N92" s="194">
        <f t="shared" si="27"/>
        <v>0</v>
      </c>
      <c r="O92" s="194"/>
      <c r="P92" s="194"/>
      <c r="Q92" s="194"/>
      <c r="R92" s="194"/>
      <c r="S92" s="194"/>
      <c r="T92" s="192">
        <f t="shared" si="1"/>
        <v>3000</v>
      </c>
    </row>
    <row r="93" spans="1:20" s="89" customFormat="1" ht="11.25" customHeight="1" hidden="1">
      <c r="A93" s="74"/>
      <c r="B93" s="69"/>
      <c r="C93" s="69"/>
      <c r="D93" s="78"/>
      <c r="E93" s="78"/>
      <c r="F93" s="78"/>
      <c r="G93" s="112"/>
      <c r="H93" s="194"/>
      <c r="I93" s="194"/>
      <c r="J93" s="194"/>
      <c r="K93" s="194"/>
      <c r="L93" s="194"/>
      <c r="M93" s="194"/>
      <c r="N93" s="194"/>
      <c r="O93" s="194"/>
      <c r="P93" s="194"/>
      <c r="Q93" s="194"/>
      <c r="R93" s="194"/>
      <c r="S93" s="194"/>
      <c r="T93" s="192"/>
    </row>
    <row r="94" spans="1:20" s="89" customFormat="1" ht="36.75" customHeight="1">
      <c r="A94" s="74"/>
      <c r="B94" s="69"/>
      <c r="C94" s="78" t="s">
        <v>19</v>
      </c>
      <c r="D94" s="78" t="s">
        <v>447</v>
      </c>
      <c r="E94" s="78" t="s">
        <v>446</v>
      </c>
      <c r="F94" s="78" t="s">
        <v>18</v>
      </c>
      <c r="G94" s="112" t="s">
        <v>448</v>
      </c>
      <c r="H94" s="194">
        <v>30000</v>
      </c>
      <c r="I94" s="194">
        <f t="shared" si="26"/>
        <v>30000</v>
      </c>
      <c r="J94" s="194"/>
      <c r="K94" s="194"/>
      <c r="L94" s="194"/>
      <c r="M94" s="194"/>
      <c r="N94" s="194">
        <f t="shared" si="27"/>
        <v>0</v>
      </c>
      <c r="O94" s="194"/>
      <c r="P94" s="194"/>
      <c r="Q94" s="194"/>
      <c r="R94" s="194"/>
      <c r="S94" s="194"/>
      <c r="T94" s="192">
        <f t="shared" si="1"/>
        <v>30000</v>
      </c>
    </row>
    <row r="95" spans="1:20" s="89" customFormat="1" ht="36.75" customHeight="1" hidden="1">
      <c r="A95" s="74"/>
      <c r="B95" s="69"/>
      <c r="C95" s="78" t="s">
        <v>20</v>
      </c>
      <c r="D95" s="78" t="s">
        <v>20</v>
      </c>
      <c r="E95" s="78"/>
      <c r="F95" s="78" t="s">
        <v>18</v>
      </c>
      <c r="G95" s="109" t="s">
        <v>21</v>
      </c>
      <c r="H95" s="194"/>
      <c r="I95" s="194">
        <f t="shared" si="26"/>
        <v>0</v>
      </c>
      <c r="J95" s="194"/>
      <c r="K95" s="194"/>
      <c r="L95" s="194"/>
      <c r="M95" s="194"/>
      <c r="N95" s="194">
        <f t="shared" si="27"/>
        <v>0</v>
      </c>
      <c r="O95" s="194"/>
      <c r="P95" s="194"/>
      <c r="Q95" s="194"/>
      <c r="R95" s="194"/>
      <c r="S95" s="194"/>
      <c r="T95" s="192">
        <f t="shared" si="1"/>
        <v>0</v>
      </c>
    </row>
    <row r="96" spans="1:20" s="89" customFormat="1" ht="36.75" customHeight="1" hidden="1">
      <c r="A96" s="74"/>
      <c r="B96" s="69"/>
      <c r="C96" s="78"/>
      <c r="D96" s="78"/>
      <c r="E96" s="78"/>
      <c r="F96" s="78"/>
      <c r="G96" s="112"/>
      <c r="H96" s="194"/>
      <c r="I96" s="194"/>
      <c r="J96" s="194"/>
      <c r="K96" s="194"/>
      <c r="L96" s="194"/>
      <c r="M96" s="194"/>
      <c r="N96" s="194"/>
      <c r="O96" s="194"/>
      <c r="P96" s="194"/>
      <c r="Q96" s="194"/>
      <c r="R96" s="194"/>
      <c r="S96" s="194"/>
      <c r="T96" s="192"/>
    </row>
    <row r="97" spans="1:20" s="89" customFormat="1" ht="108" customHeight="1">
      <c r="A97" s="74"/>
      <c r="B97" s="69"/>
      <c r="C97" s="78" t="s">
        <v>23</v>
      </c>
      <c r="D97" s="78" t="s">
        <v>453</v>
      </c>
      <c r="E97" s="78" t="s">
        <v>452</v>
      </c>
      <c r="F97" s="78" t="s">
        <v>18</v>
      </c>
      <c r="G97" s="112" t="s">
        <v>451</v>
      </c>
      <c r="H97" s="194">
        <v>265000</v>
      </c>
      <c r="I97" s="194">
        <f t="shared" si="26"/>
        <v>265000</v>
      </c>
      <c r="J97" s="194"/>
      <c r="K97" s="194"/>
      <c r="L97" s="194"/>
      <c r="M97" s="194"/>
      <c r="N97" s="194">
        <f t="shared" si="27"/>
        <v>0</v>
      </c>
      <c r="O97" s="194"/>
      <c r="P97" s="194"/>
      <c r="Q97" s="194"/>
      <c r="R97" s="194"/>
      <c r="S97" s="194"/>
      <c r="T97" s="192">
        <f t="shared" si="1"/>
        <v>265000</v>
      </c>
    </row>
    <row r="98" spans="1:20" s="89" customFormat="1" ht="111" customHeight="1">
      <c r="A98" s="74"/>
      <c r="B98" s="69"/>
      <c r="C98" s="69">
        <v>90216</v>
      </c>
      <c r="D98" s="78" t="s">
        <v>464</v>
      </c>
      <c r="E98" s="78" t="s">
        <v>463</v>
      </c>
      <c r="F98" s="78" t="s">
        <v>18</v>
      </c>
      <c r="G98" s="112" t="s">
        <v>460</v>
      </c>
      <c r="H98" s="194">
        <v>120000</v>
      </c>
      <c r="I98" s="194">
        <f>H98-L98</f>
        <v>120000</v>
      </c>
      <c r="J98" s="194"/>
      <c r="K98" s="194"/>
      <c r="L98" s="194"/>
      <c r="M98" s="194"/>
      <c r="N98" s="194">
        <f>M98-Q98</f>
        <v>0</v>
      </c>
      <c r="O98" s="194"/>
      <c r="P98" s="194"/>
      <c r="Q98" s="194"/>
      <c r="R98" s="194"/>
      <c r="S98" s="194"/>
      <c r="T98" s="192">
        <f>H98+M98</f>
        <v>120000</v>
      </c>
    </row>
    <row r="99" spans="1:20" s="89" customFormat="1" ht="47.25" customHeight="1">
      <c r="A99" s="74"/>
      <c r="B99" s="69"/>
      <c r="C99" s="78" t="s">
        <v>34</v>
      </c>
      <c r="D99" s="78" t="s">
        <v>490</v>
      </c>
      <c r="E99" s="78" t="s">
        <v>489</v>
      </c>
      <c r="F99" s="78" t="s">
        <v>584</v>
      </c>
      <c r="G99" s="112" t="s">
        <v>492</v>
      </c>
      <c r="H99" s="194">
        <v>7102600</v>
      </c>
      <c r="I99" s="194">
        <f>H99-L99</f>
        <v>7102600</v>
      </c>
      <c r="J99" s="194"/>
      <c r="K99" s="194"/>
      <c r="L99" s="194"/>
      <c r="M99" s="194"/>
      <c r="N99" s="194">
        <f>M99-Q99</f>
        <v>0</v>
      </c>
      <c r="O99" s="194"/>
      <c r="P99" s="194"/>
      <c r="Q99" s="194"/>
      <c r="R99" s="194"/>
      <c r="S99" s="194"/>
      <c r="T99" s="192">
        <f>H99+M99</f>
        <v>7102600</v>
      </c>
    </row>
    <row r="100" spans="1:20" s="89" customFormat="1" ht="69" customHeight="1" hidden="1">
      <c r="A100" s="74"/>
      <c r="B100" s="69"/>
      <c r="C100" s="78"/>
      <c r="D100" s="77" t="s">
        <v>517</v>
      </c>
      <c r="E100" s="77" t="s">
        <v>518</v>
      </c>
      <c r="F100" s="77"/>
      <c r="G100" s="331" t="s">
        <v>521</v>
      </c>
      <c r="H100" s="194">
        <f>H101</f>
        <v>0</v>
      </c>
      <c r="I100" s="194">
        <f>H100-L100</f>
        <v>0</v>
      </c>
      <c r="J100" s="194"/>
      <c r="K100" s="194"/>
      <c r="L100" s="194"/>
      <c r="M100" s="194"/>
      <c r="N100" s="194"/>
      <c r="O100" s="194"/>
      <c r="P100" s="194"/>
      <c r="Q100" s="194"/>
      <c r="R100" s="194"/>
      <c r="S100" s="194"/>
      <c r="T100" s="192">
        <f>H100+M100</f>
        <v>0</v>
      </c>
    </row>
    <row r="101" spans="1:20" s="89" customFormat="1" ht="31.5" customHeight="1" hidden="1">
      <c r="A101" s="74"/>
      <c r="B101" s="69"/>
      <c r="C101" s="78" t="s">
        <v>25</v>
      </c>
      <c r="D101" s="78" t="s">
        <v>458</v>
      </c>
      <c r="E101" s="78" t="s">
        <v>457</v>
      </c>
      <c r="F101" s="78" t="s">
        <v>18</v>
      </c>
      <c r="G101" s="112" t="s">
        <v>459</v>
      </c>
      <c r="H101" s="194"/>
      <c r="I101" s="194">
        <f t="shared" si="26"/>
        <v>0</v>
      </c>
      <c r="J101" s="194"/>
      <c r="K101" s="194"/>
      <c r="L101" s="194"/>
      <c r="M101" s="194"/>
      <c r="N101" s="194">
        <f t="shared" si="27"/>
        <v>0</v>
      </c>
      <c r="O101" s="194"/>
      <c r="P101" s="194"/>
      <c r="Q101" s="194"/>
      <c r="R101" s="194"/>
      <c r="S101" s="194"/>
      <c r="T101" s="192">
        <f t="shared" si="1"/>
        <v>0</v>
      </c>
    </row>
    <row r="102" spans="1:20" s="89" customFormat="1" ht="65.25" customHeight="1">
      <c r="A102" s="74"/>
      <c r="B102" s="69"/>
      <c r="C102" s="78"/>
      <c r="D102" s="77" t="s">
        <v>522</v>
      </c>
      <c r="E102" s="77" t="s">
        <v>523</v>
      </c>
      <c r="F102" s="77"/>
      <c r="G102" s="331" t="s">
        <v>524</v>
      </c>
      <c r="H102" s="194">
        <f>H104+H105+H106+H107+H109+H110+H111+H108</f>
        <v>17081000</v>
      </c>
      <c r="I102" s="194">
        <f t="shared" si="26"/>
        <v>17081000</v>
      </c>
      <c r="J102" s="194"/>
      <c r="K102" s="194"/>
      <c r="L102" s="194"/>
      <c r="M102" s="194"/>
      <c r="N102" s="194"/>
      <c r="O102" s="194"/>
      <c r="P102" s="194"/>
      <c r="Q102" s="194"/>
      <c r="R102" s="194"/>
      <c r="S102" s="194"/>
      <c r="T102" s="192"/>
    </row>
    <row r="103" spans="1:20" s="89" customFormat="1" ht="42.75" customHeight="1" hidden="1">
      <c r="A103" s="74"/>
      <c r="B103" s="69"/>
      <c r="C103" s="78"/>
      <c r="D103" s="78"/>
      <c r="E103" s="78"/>
      <c r="F103" s="78"/>
      <c r="G103" s="330"/>
      <c r="H103" s="194"/>
      <c r="I103" s="194"/>
      <c r="J103" s="194"/>
      <c r="K103" s="194"/>
      <c r="L103" s="194"/>
      <c r="M103" s="194"/>
      <c r="N103" s="194"/>
      <c r="O103" s="194"/>
      <c r="P103" s="194"/>
      <c r="Q103" s="194"/>
      <c r="R103" s="194"/>
      <c r="S103" s="194"/>
      <c r="T103" s="192"/>
    </row>
    <row r="104" spans="1:20" s="89" customFormat="1" ht="24.75" customHeight="1">
      <c r="A104" s="74"/>
      <c r="B104" s="69"/>
      <c r="C104" s="69">
        <v>90302</v>
      </c>
      <c r="D104" s="78" t="s">
        <v>466</v>
      </c>
      <c r="E104" s="78" t="s">
        <v>465</v>
      </c>
      <c r="F104" s="78" t="s">
        <v>666</v>
      </c>
      <c r="G104" s="112" t="s">
        <v>467</v>
      </c>
      <c r="H104" s="194">
        <v>90000</v>
      </c>
      <c r="I104" s="194">
        <f t="shared" si="26"/>
        <v>90000</v>
      </c>
      <c r="J104" s="194"/>
      <c r="K104" s="194"/>
      <c r="L104" s="194"/>
      <c r="M104" s="194"/>
      <c r="N104" s="194">
        <f t="shared" si="27"/>
        <v>0</v>
      </c>
      <c r="O104" s="194"/>
      <c r="P104" s="194"/>
      <c r="Q104" s="194"/>
      <c r="R104" s="194"/>
      <c r="S104" s="194"/>
      <c r="T104" s="192">
        <f t="shared" si="1"/>
        <v>90000</v>
      </c>
    </row>
    <row r="105" spans="1:20" s="89" customFormat="1" ht="25.5" customHeight="1">
      <c r="A105" s="74"/>
      <c r="B105" s="69"/>
      <c r="C105" s="78" t="s">
        <v>27</v>
      </c>
      <c r="D105" s="78" t="s">
        <v>469</v>
      </c>
      <c r="E105" s="78" t="s">
        <v>468</v>
      </c>
      <c r="F105" s="78" t="s">
        <v>666</v>
      </c>
      <c r="G105" s="112" t="s">
        <v>470</v>
      </c>
      <c r="H105" s="194">
        <v>40000</v>
      </c>
      <c r="I105" s="194">
        <f t="shared" si="26"/>
        <v>40000</v>
      </c>
      <c r="J105" s="194"/>
      <c r="K105" s="194"/>
      <c r="L105" s="194"/>
      <c r="M105" s="194"/>
      <c r="N105" s="194">
        <f t="shared" si="27"/>
        <v>0</v>
      </c>
      <c r="O105" s="194"/>
      <c r="P105" s="194"/>
      <c r="Q105" s="194"/>
      <c r="R105" s="194"/>
      <c r="S105" s="194"/>
      <c r="T105" s="192">
        <f t="shared" si="1"/>
        <v>40000</v>
      </c>
    </row>
    <row r="106" spans="1:20" s="89" customFormat="1" ht="30" customHeight="1">
      <c r="A106" s="74"/>
      <c r="B106" s="69"/>
      <c r="C106" s="78" t="s">
        <v>28</v>
      </c>
      <c r="D106" s="78" t="s">
        <v>472</v>
      </c>
      <c r="E106" s="78" t="s">
        <v>471</v>
      </c>
      <c r="F106" s="78" t="s">
        <v>666</v>
      </c>
      <c r="G106" s="112" t="s">
        <v>473</v>
      </c>
      <c r="H106" s="194">
        <v>5900000</v>
      </c>
      <c r="I106" s="194">
        <f t="shared" si="26"/>
        <v>5900000</v>
      </c>
      <c r="J106" s="194"/>
      <c r="K106" s="194"/>
      <c r="L106" s="194"/>
      <c r="M106" s="194"/>
      <c r="N106" s="194">
        <f t="shared" si="27"/>
        <v>0</v>
      </c>
      <c r="O106" s="194"/>
      <c r="P106" s="194"/>
      <c r="Q106" s="194"/>
      <c r="R106" s="194"/>
      <c r="S106" s="194"/>
      <c r="T106" s="192">
        <f t="shared" si="1"/>
        <v>5900000</v>
      </c>
    </row>
    <row r="107" spans="1:20" s="89" customFormat="1" ht="30.75" customHeight="1">
      <c r="A107" s="74"/>
      <c r="B107" s="69"/>
      <c r="C107" s="78" t="s">
        <v>29</v>
      </c>
      <c r="D107" s="78" t="s">
        <v>475</v>
      </c>
      <c r="E107" s="78" t="s">
        <v>474</v>
      </c>
      <c r="F107" s="78" t="s">
        <v>666</v>
      </c>
      <c r="G107" s="112" t="s">
        <v>476</v>
      </c>
      <c r="H107" s="194">
        <v>500000</v>
      </c>
      <c r="I107" s="194">
        <f t="shared" si="26"/>
        <v>500000</v>
      </c>
      <c r="J107" s="194"/>
      <c r="K107" s="194"/>
      <c r="L107" s="194"/>
      <c r="M107" s="194"/>
      <c r="N107" s="194">
        <f t="shared" si="27"/>
        <v>0</v>
      </c>
      <c r="O107" s="194"/>
      <c r="P107" s="194"/>
      <c r="Q107" s="194"/>
      <c r="R107" s="194"/>
      <c r="S107" s="194"/>
      <c r="T107" s="192">
        <f aca="true" t="shared" si="28" ref="T107:T150">H107+M107</f>
        <v>500000</v>
      </c>
    </row>
    <row r="108" spans="1:20" s="89" customFormat="1" ht="24" customHeight="1">
      <c r="A108" s="74"/>
      <c r="B108" s="69"/>
      <c r="C108" s="78" t="s">
        <v>30</v>
      </c>
      <c r="D108" s="78" t="s">
        <v>478</v>
      </c>
      <c r="E108" s="78" t="s">
        <v>477</v>
      </c>
      <c r="F108" s="78" t="s">
        <v>666</v>
      </c>
      <c r="G108" s="112" t="s">
        <v>479</v>
      </c>
      <c r="H108" s="194">
        <v>2000000</v>
      </c>
      <c r="I108" s="194">
        <f t="shared" si="26"/>
        <v>2000000</v>
      </c>
      <c r="J108" s="194"/>
      <c r="K108" s="194"/>
      <c r="L108" s="194"/>
      <c r="M108" s="194"/>
      <c r="N108" s="194">
        <f t="shared" si="27"/>
        <v>0</v>
      </c>
      <c r="O108" s="194"/>
      <c r="P108" s="194"/>
      <c r="Q108" s="194"/>
      <c r="R108" s="194"/>
      <c r="S108" s="194"/>
      <c r="T108" s="192">
        <f t="shared" si="28"/>
        <v>2000000</v>
      </c>
    </row>
    <row r="109" spans="1:20" s="89" customFormat="1" ht="30.75" customHeight="1">
      <c r="A109" s="74"/>
      <c r="B109" s="69"/>
      <c r="C109" s="78" t="s">
        <v>31</v>
      </c>
      <c r="D109" s="78" t="s">
        <v>480</v>
      </c>
      <c r="E109" s="78" t="s">
        <v>481</v>
      </c>
      <c r="F109" s="78" t="s">
        <v>666</v>
      </c>
      <c r="G109" s="112" t="s">
        <v>482</v>
      </c>
      <c r="H109" s="194">
        <v>45000</v>
      </c>
      <c r="I109" s="194">
        <f t="shared" si="26"/>
        <v>45000</v>
      </c>
      <c r="J109" s="194"/>
      <c r="K109" s="194"/>
      <c r="L109" s="194"/>
      <c r="M109" s="194"/>
      <c r="N109" s="194">
        <f t="shared" si="27"/>
        <v>0</v>
      </c>
      <c r="O109" s="194"/>
      <c r="P109" s="194"/>
      <c r="Q109" s="194"/>
      <c r="R109" s="194"/>
      <c r="S109" s="194"/>
      <c r="T109" s="192">
        <f t="shared" si="28"/>
        <v>45000</v>
      </c>
    </row>
    <row r="110" spans="1:20" s="89" customFormat="1" ht="28.5" customHeight="1">
      <c r="A110" s="74"/>
      <c r="B110" s="69"/>
      <c r="C110" s="78" t="s">
        <v>32</v>
      </c>
      <c r="D110" s="78" t="s">
        <v>484</v>
      </c>
      <c r="E110" s="78" t="s">
        <v>483</v>
      </c>
      <c r="F110" s="78" t="s">
        <v>666</v>
      </c>
      <c r="G110" s="112" t="s">
        <v>485</v>
      </c>
      <c r="H110" s="194">
        <v>5000000</v>
      </c>
      <c r="I110" s="194">
        <f t="shared" si="26"/>
        <v>5000000</v>
      </c>
      <c r="J110" s="194"/>
      <c r="K110" s="194"/>
      <c r="L110" s="194"/>
      <c r="M110" s="194"/>
      <c r="N110" s="194">
        <f t="shared" si="27"/>
        <v>0</v>
      </c>
      <c r="O110" s="194"/>
      <c r="P110" s="194"/>
      <c r="Q110" s="194"/>
      <c r="R110" s="194"/>
      <c r="S110" s="194"/>
      <c r="T110" s="192">
        <f t="shared" si="28"/>
        <v>5000000</v>
      </c>
    </row>
    <row r="111" spans="1:20" s="89" customFormat="1" ht="29.25" customHeight="1">
      <c r="A111" s="74"/>
      <c r="B111" s="69"/>
      <c r="C111" s="78" t="s">
        <v>41</v>
      </c>
      <c r="D111" s="78" t="s">
        <v>505</v>
      </c>
      <c r="E111" s="78" t="s">
        <v>506</v>
      </c>
      <c r="F111" s="78" t="s">
        <v>40</v>
      </c>
      <c r="G111" s="112" t="s">
        <v>507</v>
      </c>
      <c r="H111" s="194">
        <v>3506000</v>
      </c>
      <c r="I111" s="194">
        <f>H111-L111</f>
        <v>3506000</v>
      </c>
      <c r="J111" s="194"/>
      <c r="K111" s="194"/>
      <c r="L111" s="194"/>
      <c r="M111" s="194"/>
      <c r="N111" s="194">
        <f>M111-Q111</f>
        <v>0</v>
      </c>
      <c r="O111" s="194"/>
      <c r="P111" s="194"/>
      <c r="Q111" s="194"/>
      <c r="R111" s="194"/>
      <c r="S111" s="194"/>
      <c r="T111" s="192">
        <f>H111+M111</f>
        <v>3506000</v>
      </c>
    </row>
    <row r="112" spans="1:20" s="89" customFormat="1" ht="42.75" customHeight="1">
      <c r="A112" s="74"/>
      <c r="B112" s="69"/>
      <c r="C112" s="78" t="s">
        <v>24</v>
      </c>
      <c r="D112" s="78" t="s">
        <v>455</v>
      </c>
      <c r="E112" s="78" t="s">
        <v>454</v>
      </c>
      <c r="F112" s="78" t="s">
        <v>18</v>
      </c>
      <c r="G112" s="330" t="s">
        <v>456</v>
      </c>
      <c r="H112" s="194">
        <v>24300</v>
      </c>
      <c r="I112" s="194">
        <f>H112-L112</f>
        <v>24300</v>
      </c>
      <c r="J112" s="194"/>
      <c r="K112" s="194"/>
      <c r="L112" s="194"/>
      <c r="M112" s="194"/>
      <c r="N112" s="194">
        <f>M112-Q112</f>
        <v>0</v>
      </c>
      <c r="O112" s="194"/>
      <c r="P112" s="194"/>
      <c r="Q112" s="194"/>
      <c r="R112" s="194"/>
      <c r="S112" s="194"/>
      <c r="T112" s="192">
        <f>H112+M112</f>
        <v>24300</v>
      </c>
    </row>
    <row r="113" spans="1:20" s="89" customFormat="1" ht="24" customHeight="1">
      <c r="A113" s="74"/>
      <c r="B113" s="69"/>
      <c r="C113" s="78" t="s">
        <v>605</v>
      </c>
      <c r="D113" s="78" t="s">
        <v>658</v>
      </c>
      <c r="E113" s="78" t="s">
        <v>656</v>
      </c>
      <c r="F113" s="78" t="s">
        <v>665</v>
      </c>
      <c r="G113" s="330" t="s">
        <v>618</v>
      </c>
      <c r="H113" s="194">
        <v>33096</v>
      </c>
      <c r="I113" s="194">
        <f t="shared" si="26"/>
        <v>33096</v>
      </c>
      <c r="J113" s="194"/>
      <c r="K113" s="194"/>
      <c r="L113" s="194"/>
      <c r="M113" s="194"/>
      <c r="N113" s="194">
        <f t="shared" si="27"/>
        <v>0</v>
      </c>
      <c r="O113" s="194"/>
      <c r="P113" s="194"/>
      <c r="Q113" s="194"/>
      <c r="R113" s="194"/>
      <c r="S113" s="194"/>
      <c r="T113" s="192">
        <f t="shared" si="28"/>
        <v>33096</v>
      </c>
    </row>
    <row r="114" spans="1:20" s="89" customFormat="1" ht="24" customHeight="1" hidden="1">
      <c r="A114" s="74"/>
      <c r="B114" s="69"/>
      <c r="C114" s="78" t="s">
        <v>605</v>
      </c>
      <c r="D114" s="78" t="s">
        <v>493</v>
      </c>
      <c r="E114" s="78" t="s">
        <v>657</v>
      </c>
      <c r="F114" s="78" t="s">
        <v>665</v>
      </c>
      <c r="G114" s="109" t="s">
        <v>618</v>
      </c>
      <c r="H114" s="194"/>
      <c r="I114" s="194"/>
      <c r="J114" s="194"/>
      <c r="K114" s="194"/>
      <c r="L114" s="194"/>
      <c r="M114" s="194"/>
      <c r="N114" s="194"/>
      <c r="O114" s="194"/>
      <c r="P114" s="194"/>
      <c r="Q114" s="194"/>
      <c r="R114" s="194"/>
      <c r="S114" s="194"/>
      <c r="T114" s="192">
        <f t="shared" si="28"/>
        <v>0</v>
      </c>
    </row>
    <row r="115" spans="1:20" s="89" customFormat="1" ht="24" customHeight="1" hidden="1">
      <c r="A115" s="74"/>
      <c r="B115" s="69"/>
      <c r="C115" s="78" t="s">
        <v>605</v>
      </c>
      <c r="D115" s="78" t="s">
        <v>56</v>
      </c>
      <c r="E115" s="78" t="s">
        <v>57</v>
      </c>
      <c r="F115" s="78" t="s">
        <v>665</v>
      </c>
      <c r="G115" s="109" t="s">
        <v>618</v>
      </c>
      <c r="H115" s="194"/>
      <c r="I115" s="194"/>
      <c r="J115" s="194"/>
      <c r="K115" s="194"/>
      <c r="L115" s="194"/>
      <c r="M115" s="194"/>
      <c r="N115" s="194"/>
      <c r="O115" s="194"/>
      <c r="P115" s="194"/>
      <c r="Q115" s="194"/>
      <c r="R115" s="194"/>
      <c r="S115" s="194"/>
      <c r="T115" s="192">
        <f t="shared" si="28"/>
        <v>0</v>
      </c>
    </row>
    <row r="116" spans="1:20" s="89" customFormat="1" ht="47.25" customHeight="1">
      <c r="A116" s="74"/>
      <c r="B116" s="69"/>
      <c r="C116" s="78" t="s">
        <v>145</v>
      </c>
      <c r="D116" s="78" t="s">
        <v>495</v>
      </c>
      <c r="E116" s="78" t="s">
        <v>494</v>
      </c>
      <c r="F116" s="78" t="s">
        <v>40</v>
      </c>
      <c r="G116" s="197" t="s">
        <v>496</v>
      </c>
      <c r="H116" s="194">
        <v>612000</v>
      </c>
      <c r="I116" s="194">
        <f t="shared" si="26"/>
        <v>612000</v>
      </c>
      <c r="J116" s="194"/>
      <c r="K116" s="194"/>
      <c r="L116" s="194"/>
      <c r="M116" s="194"/>
      <c r="N116" s="194"/>
      <c r="O116" s="194"/>
      <c r="P116" s="194"/>
      <c r="Q116" s="194"/>
      <c r="R116" s="194"/>
      <c r="S116" s="194"/>
      <c r="T116" s="192">
        <f t="shared" si="28"/>
        <v>612000</v>
      </c>
    </row>
    <row r="117" spans="1:20" s="89" customFormat="1" ht="30" customHeight="1">
      <c r="A117" s="74"/>
      <c r="B117" s="69"/>
      <c r="C117" s="78" t="s">
        <v>35</v>
      </c>
      <c r="D117" s="78" t="s">
        <v>498</v>
      </c>
      <c r="E117" s="78" t="s">
        <v>497</v>
      </c>
      <c r="F117" s="78" t="s">
        <v>12</v>
      </c>
      <c r="G117" s="109" t="s">
        <v>36</v>
      </c>
      <c r="H117" s="194">
        <v>4500</v>
      </c>
      <c r="I117" s="194">
        <f t="shared" si="26"/>
        <v>4500</v>
      </c>
      <c r="J117" s="194"/>
      <c r="K117" s="194"/>
      <c r="L117" s="194"/>
      <c r="M117" s="194"/>
      <c r="N117" s="194">
        <f t="shared" si="27"/>
        <v>0</v>
      </c>
      <c r="O117" s="194"/>
      <c r="P117" s="194"/>
      <c r="Q117" s="194"/>
      <c r="R117" s="194"/>
      <c r="S117" s="194"/>
      <c r="T117" s="192">
        <f t="shared" si="28"/>
        <v>4500</v>
      </c>
    </row>
    <row r="118" spans="1:20" s="89" customFormat="1" ht="48" customHeight="1">
      <c r="A118" s="74"/>
      <c r="B118" s="69"/>
      <c r="C118" s="78" t="s">
        <v>37</v>
      </c>
      <c r="D118" s="78" t="s">
        <v>509</v>
      </c>
      <c r="E118" s="78" t="s">
        <v>508</v>
      </c>
      <c r="F118" s="78" t="s">
        <v>38</v>
      </c>
      <c r="G118" s="112" t="s">
        <v>510</v>
      </c>
      <c r="H118" s="194">
        <v>3880000</v>
      </c>
      <c r="I118" s="194">
        <f t="shared" si="26"/>
        <v>3880000</v>
      </c>
      <c r="J118" s="192">
        <v>2960000</v>
      </c>
      <c r="K118" s="194">
        <v>2150000</v>
      </c>
      <c r="L118" s="194"/>
      <c r="M118" s="194">
        <v>295000</v>
      </c>
      <c r="N118" s="194">
        <f>M118-Q118</f>
        <v>285000</v>
      </c>
      <c r="O118" s="194">
        <v>22000</v>
      </c>
      <c r="P118" s="194"/>
      <c r="Q118" s="194">
        <v>10000</v>
      </c>
      <c r="R118" s="194"/>
      <c r="S118" s="194"/>
      <c r="T118" s="192">
        <f t="shared" si="28"/>
        <v>4175000</v>
      </c>
    </row>
    <row r="119" spans="1:20" s="89" customFormat="1" ht="71.25" customHeight="1">
      <c r="A119" s="74"/>
      <c r="B119" s="69"/>
      <c r="C119" s="78" t="s">
        <v>39</v>
      </c>
      <c r="D119" s="78" t="s">
        <v>500</v>
      </c>
      <c r="E119" s="78" t="s">
        <v>499</v>
      </c>
      <c r="F119" s="78" t="s">
        <v>40</v>
      </c>
      <c r="G119" s="112" t="s">
        <v>501</v>
      </c>
      <c r="H119" s="194">
        <v>81000</v>
      </c>
      <c r="I119" s="194">
        <f t="shared" si="26"/>
        <v>81000</v>
      </c>
      <c r="J119" s="194"/>
      <c r="K119" s="194"/>
      <c r="L119" s="194"/>
      <c r="M119" s="194"/>
      <c r="N119" s="194">
        <f t="shared" si="27"/>
        <v>0</v>
      </c>
      <c r="O119" s="194"/>
      <c r="P119" s="194"/>
      <c r="Q119" s="194"/>
      <c r="R119" s="194"/>
      <c r="S119" s="194"/>
      <c r="T119" s="192">
        <f t="shared" si="28"/>
        <v>81000</v>
      </c>
    </row>
    <row r="120" spans="1:20" s="89" customFormat="1" ht="48" customHeight="1">
      <c r="A120" s="74"/>
      <c r="B120" s="69"/>
      <c r="C120" s="78" t="s">
        <v>615</v>
      </c>
      <c r="D120" s="78" t="s">
        <v>503</v>
      </c>
      <c r="E120" s="78" t="s">
        <v>502</v>
      </c>
      <c r="F120" s="78" t="s">
        <v>12</v>
      </c>
      <c r="G120" s="112" t="s">
        <v>504</v>
      </c>
      <c r="H120" s="194">
        <v>48000</v>
      </c>
      <c r="I120" s="194">
        <f t="shared" si="26"/>
        <v>48000</v>
      </c>
      <c r="J120" s="194"/>
      <c r="K120" s="194"/>
      <c r="L120" s="194"/>
      <c r="M120" s="194"/>
      <c r="N120" s="194">
        <f t="shared" si="27"/>
        <v>0</v>
      </c>
      <c r="O120" s="194"/>
      <c r="P120" s="194"/>
      <c r="Q120" s="194"/>
      <c r="R120" s="194"/>
      <c r="S120" s="194"/>
      <c r="T120" s="192">
        <f t="shared" si="28"/>
        <v>48000</v>
      </c>
    </row>
    <row r="121" spans="1:20" s="89" customFormat="1" ht="29.25" customHeight="1" hidden="1">
      <c r="A121" s="74"/>
      <c r="B121" s="69"/>
      <c r="C121" s="78"/>
      <c r="D121" s="78"/>
      <c r="E121" s="78"/>
      <c r="F121" s="78"/>
      <c r="G121" s="112"/>
      <c r="H121" s="194"/>
      <c r="I121" s="194"/>
      <c r="J121" s="194"/>
      <c r="K121" s="194"/>
      <c r="L121" s="194"/>
      <c r="M121" s="194"/>
      <c r="N121" s="194"/>
      <c r="O121" s="194"/>
      <c r="P121" s="194"/>
      <c r="Q121" s="194"/>
      <c r="R121" s="194"/>
      <c r="S121" s="194"/>
      <c r="T121" s="192"/>
    </row>
    <row r="122" spans="1:20" s="107" customFormat="1" ht="36" customHeight="1" hidden="1">
      <c r="A122" s="93"/>
      <c r="B122" s="66"/>
      <c r="C122" s="66"/>
      <c r="D122" s="77" t="s">
        <v>88</v>
      </c>
      <c r="E122" s="77"/>
      <c r="F122" s="77"/>
      <c r="G122" s="121" t="s">
        <v>89</v>
      </c>
      <c r="H122" s="193">
        <f>H123+H124</f>
        <v>0</v>
      </c>
      <c r="I122" s="193">
        <f aca="true" t="shared" si="29" ref="I122:R122">I123+I124</f>
        <v>0</v>
      </c>
      <c r="J122" s="193">
        <f t="shared" si="29"/>
        <v>0</v>
      </c>
      <c r="K122" s="193">
        <f t="shared" si="29"/>
        <v>0</v>
      </c>
      <c r="L122" s="193">
        <f t="shared" si="29"/>
        <v>0</v>
      </c>
      <c r="M122" s="193">
        <f t="shared" si="29"/>
        <v>0</v>
      </c>
      <c r="N122" s="193">
        <f t="shared" si="29"/>
        <v>0</v>
      </c>
      <c r="O122" s="193">
        <f t="shared" si="29"/>
        <v>0</v>
      </c>
      <c r="P122" s="193">
        <f t="shared" si="29"/>
        <v>0</v>
      </c>
      <c r="Q122" s="193">
        <f t="shared" si="29"/>
        <v>0</v>
      </c>
      <c r="R122" s="193">
        <f t="shared" si="29"/>
        <v>0</v>
      </c>
      <c r="S122" s="193"/>
      <c r="T122" s="191">
        <f t="shared" si="28"/>
        <v>0</v>
      </c>
    </row>
    <row r="123" spans="1:20" s="89" customFormat="1" ht="37.5" customHeight="1" hidden="1">
      <c r="A123" s="74"/>
      <c r="B123" s="69"/>
      <c r="C123" s="69"/>
      <c r="D123" s="78" t="s">
        <v>42</v>
      </c>
      <c r="E123" s="78"/>
      <c r="F123" s="78" t="s">
        <v>18</v>
      </c>
      <c r="G123" s="109" t="s">
        <v>43</v>
      </c>
      <c r="H123" s="194"/>
      <c r="I123" s="194"/>
      <c r="J123" s="194"/>
      <c r="K123" s="194"/>
      <c r="L123" s="194"/>
      <c r="M123" s="194"/>
      <c r="N123" s="194">
        <f>M123-Q123</f>
        <v>0</v>
      </c>
      <c r="O123" s="194"/>
      <c r="P123" s="194"/>
      <c r="Q123" s="194"/>
      <c r="R123" s="194"/>
      <c r="S123" s="194"/>
      <c r="T123" s="192">
        <f t="shared" si="28"/>
        <v>0</v>
      </c>
    </row>
    <row r="124" spans="1:20" s="89" customFormat="1" ht="42" customHeight="1" hidden="1">
      <c r="A124" s="74"/>
      <c r="B124" s="69"/>
      <c r="C124" s="69"/>
      <c r="D124" s="78" t="s">
        <v>44</v>
      </c>
      <c r="E124" s="78"/>
      <c r="F124" s="78" t="s">
        <v>18</v>
      </c>
      <c r="G124" s="109" t="s">
        <v>45</v>
      </c>
      <c r="H124" s="194"/>
      <c r="I124" s="194"/>
      <c r="J124" s="194"/>
      <c r="K124" s="194"/>
      <c r="L124" s="194"/>
      <c r="M124" s="194"/>
      <c r="N124" s="194">
        <f>M124-Q124</f>
        <v>0</v>
      </c>
      <c r="O124" s="194"/>
      <c r="P124" s="194"/>
      <c r="Q124" s="194"/>
      <c r="R124" s="194"/>
      <c r="S124" s="194"/>
      <c r="T124" s="192">
        <f t="shared" si="28"/>
        <v>0</v>
      </c>
    </row>
    <row r="125" spans="1:20" s="89" customFormat="1" ht="28.5" customHeight="1">
      <c r="A125" s="74"/>
      <c r="B125" s="101">
        <v>24</v>
      </c>
      <c r="C125" s="101"/>
      <c r="D125" s="99" t="s">
        <v>412</v>
      </c>
      <c r="E125" s="99"/>
      <c r="F125" s="99"/>
      <c r="G125" s="95" t="s">
        <v>196</v>
      </c>
      <c r="H125" s="195">
        <f>H127</f>
        <v>3419800</v>
      </c>
      <c r="I125" s="195">
        <f aca="true" t="shared" si="30" ref="I125:S125">I127</f>
        <v>3419800</v>
      </c>
      <c r="J125" s="195">
        <f t="shared" si="30"/>
        <v>2317300</v>
      </c>
      <c r="K125" s="195">
        <f t="shared" si="30"/>
        <v>519800</v>
      </c>
      <c r="L125" s="195">
        <f t="shared" si="30"/>
        <v>0</v>
      </c>
      <c r="M125" s="195">
        <f t="shared" si="30"/>
        <v>226800</v>
      </c>
      <c r="N125" s="195">
        <f t="shared" si="30"/>
        <v>140800</v>
      </c>
      <c r="O125" s="195">
        <f t="shared" si="30"/>
        <v>2500</v>
      </c>
      <c r="P125" s="195">
        <f t="shared" si="30"/>
        <v>0</v>
      </c>
      <c r="Q125" s="195">
        <f t="shared" si="30"/>
        <v>86000</v>
      </c>
      <c r="R125" s="195">
        <f t="shared" si="30"/>
        <v>40000</v>
      </c>
      <c r="S125" s="195">
        <f t="shared" si="30"/>
        <v>40000</v>
      </c>
      <c r="T125" s="190">
        <f t="shared" si="28"/>
        <v>3646600</v>
      </c>
    </row>
    <row r="126" spans="1:20" s="89" customFormat="1" ht="28.5" customHeight="1">
      <c r="A126" s="74"/>
      <c r="B126" s="101"/>
      <c r="C126" s="101"/>
      <c r="D126" s="99" t="s">
        <v>413</v>
      </c>
      <c r="E126" s="99"/>
      <c r="F126" s="99"/>
      <c r="G126" s="95" t="s">
        <v>196</v>
      </c>
      <c r="H126" s="195">
        <f>H127</f>
        <v>3419800</v>
      </c>
      <c r="I126" s="195">
        <f>H126-L126</f>
        <v>3419800</v>
      </c>
      <c r="J126" s="195">
        <f>J127</f>
        <v>2317300</v>
      </c>
      <c r="K126" s="195">
        <f>K127</f>
        <v>519800</v>
      </c>
      <c r="L126" s="195">
        <f>L127</f>
        <v>0</v>
      </c>
      <c r="M126" s="195">
        <f>M127</f>
        <v>226800</v>
      </c>
      <c r="N126" s="195">
        <f>M126-Q126</f>
        <v>140800</v>
      </c>
      <c r="O126" s="195">
        <f>O127</f>
        <v>2500</v>
      </c>
      <c r="P126" s="195">
        <f>P127</f>
        <v>0</v>
      </c>
      <c r="Q126" s="195">
        <f>Q127</f>
        <v>86000</v>
      </c>
      <c r="R126" s="195">
        <f>R127</f>
        <v>40000</v>
      </c>
      <c r="S126" s="195">
        <f>S127</f>
        <v>40000</v>
      </c>
      <c r="T126" s="190">
        <f t="shared" si="28"/>
        <v>3646600</v>
      </c>
    </row>
    <row r="127" spans="1:20" s="119" customFormat="1" ht="14.25" customHeight="1">
      <c r="A127" s="118"/>
      <c r="B127" s="117"/>
      <c r="C127" s="113" t="s">
        <v>90</v>
      </c>
      <c r="D127" s="113" t="s">
        <v>410</v>
      </c>
      <c r="E127" s="113" t="s">
        <v>409</v>
      </c>
      <c r="F127" s="113"/>
      <c r="G127" s="122" t="s">
        <v>91</v>
      </c>
      <c r="H127" s="191">
        <f>H128+H129+H130</f>
        <v>3419800</v>
      </c>
      <c r="I127" s="191">
        <f aca="true" t="shared" si="31" ref="I127:S127">I128+I129+I130</f>
        <v>3419800</v>
      </c>
      <c r="J127" s="191">
        <f t="shared" si="31"/>
        <v>2317300</v>
      </c>
      <c r="K127" s="191">
        <f t="shared" si="31"/>
        <v>519800</v>
      </c>
      <c r="L127" s="191">
        <f t="shared" si="31"/>
        <v>0</v>
      </c>
      <c r="M127" s="191">
        <f t="shared" si="31"/>
        <v>226800</v>
      </c>
      <c r="N127" s="191">
        <f t="shared" si="31"/>
        <v>140800</v>
      </c>
      <c r="O127" s="191">
        <f t="shared" si="31"/>
        <v>2500</v>
      </c>
      <c r="P127" s="191">
        <f t="shared" si="31"/>
        <v>0</v>
      </c>
      <c r="Q127" s="191">
        <f t="shared" si="31"/>
        <v>86000</v>
      </c>
      <c r="R127" s="191">
        <f t="shared" si="31"/>
        <v>40000</v>
      </c>
      <c r="S127" s="191">
        <f t="shared" si="31"/>
        <v>40000</v>
      </c>
      <c r="T127" s="191">
        <f t="shared" si="28"/>
        <v>3646600</v>
      </c>
    </row>
    <row r="128" spans="1:20" s="89" customFormat="1" ht="15.75" customHeight="1">
      <c r="A128" s="74"/>
      <c r="B128" s="69"/>
      <c r="C128" s="78" t="s">
        <v>46</v>
      </c>
      <c r="D128" s="78" t="s">
        <v>414</v>
      </c>
      <c r="E128" s="78" t="s">
        <v>411</v>
      </c>
      <c r="F128" s="78" t="s">
        <v>47</v>
      </c>
      <c r="G128" s="109" t="s">
        <v>48</v>
      </c>
      <c r="H128" s="194">
        <v>1870900</v>
      </c>
      <c r="I128" s="194">
        <f>H128-L128</f>
        <v>1870900</v>
      </c>
      <c r="J128" s="194">
        <v>1429500</v>
      </c>
      <c r="K128" s="194">
        <v>109650</v>
      </c>
      <c r="L128" s="194"/>
      <c r="M128" s="194">
        <v>45000</v>
      </c>
      <c r="N128" s="194">
        <f>M128-Q128</f>
        <v>5000</v>
      </c>
      <c r="O128" s="194"/>
      <c r="P128" s="194"/>
      <c r="Q128" s="194">
        <v>40000</v>
      </c>
      <c r="R128" s="194">
        <v>40000</v>
      </c>
      <c r="S128" s="194">
        <v>40000</v>
      </c>
      <c r="T128" s="192">
        <f t="shared" si="28"/>
        <v>1915900</v>
      </c>
    </row>
    <row r="129" spans="1:20" s="89" customFormat="1" ht="29.25" customHeight="1">
      <c r="A129" s="74"/>
      <c r="B129" s="69"/>
      <c r="C129" s="78" t="s">
        <v>49</v>
      </c>
      <c r="D129" s="78" t="s">
        <v>389</v>
      </c>
      <c r="E129" s="78" t="s">
        <v>415</v>
      </c>
      <c r="F129" s="78" t="s">
        <v>50</v>
      </c>
      <c r="G129" s="109" t="s">
        <v>51</v>
      </c>
      <c r="H129" s="194">
        <v>1252600</v>
      </c>
      <c r="I129" s="194">
        <f>H129-L129</f>
        <v>1252600</v>
      </c>
      <c r="J129" s="194">
        <v>682900</v>
      </c>
      <c r="K129" s="194">
        <v>410150</v>
      </c>
      <c r="L129" s="194"/>
      <c r="M129" s="194">
        <v>181800</v>
      </c>
      <c r="N129" s="194">
        <f>M129-Q129</f>
        <v>135800</v>
      </c>
      <c r="O129" s="194">
        <v>2500</v>
      </c>
      <c r="P129" s="194"/>
      <c r="Q129" s="194">
        <v>46000</v>
      </c>
      <c r="R129" s="194"/>
      <c r="S129" s="194"/>
      <c r="T129" s="192">
        <f t="shared" si="28"/>
        <v>1434400</v>
      </c>
    </row>
    <row r="130" spans="1:20" s="89" customFormat="1" ht="40.5" customHeight="1">
      <c r="A130" s="74"/>
      <c r="B130" s="69"/>
      <c r="C130" s="78" t="s">
        <v>52</v>
      </c>
      <c r="D130" s="78" t="s">
        <v>95</v>
      </c>
      <c r="E130" s="78" t="s">
        <v>416</v>
      </c>
      <c r="F130" s="78" t="s">
        <v>53</v>
      </c>
      <c r="G130" s="109" t="s">
        <v>54</v>
      </c>
      <c r="H130" s="194">
        <v>296300</v>
      </c>
      <c r="I130" s="194">
        <f>H130-L130</f>
        <v>296300</v>
      </c>
      <c r="J130" s="194">
        <v>204900</v>
      </c>
      <c r="K130" s="194"/>
      <c r="L130" s="194"/>
      <c r="M130" s="194"/>
      <c r="N130" s="194">
        <f>M130-Q130</f>
        <v>0</v>
      </c>
      <c r="O130" s="194"/>
      <c r="P130" s="194"/>
      <c r="Q130" s="194"/>
      <c r="R130" s="194"/>
      <c r="S130" s="194"/>
      <c r="T130" s="192">
        <f t="shared" si="28"/>
        <v>296300</v>
      </c>
    </row>
    <row r="131" spans="1:20" s="89" customFormat="1" ht="36.75" customHeight="1" hidden="1">
      <c r="A131" s="74"/>
      <c r="B131" s="101">
        <v>53</v>
      </c>
      <c r="C131" s="101"/>
      <c r="D131" s="99"/>
      <c r="E131" s="99"/>
      <c r="F131" s="99"/>
      <c r="G131" s="110" t="s">
        <v>59</v>
      </c>
      <c r="H131" s="190">
        <f>H132</f>
        <v>0</v>
      </c>
      <c r="I131" s="190">
        <f aca="true" t="shared" si="32" ref="I131:S131">I132</f>
        <v>0</v>
      </c>
      <c r="J131" s="195">
        <f t="shared" si="32"/>
        <v>0</v>
      </c>
      <c r="K131" s="195">
        <f t="shared" si="32"/>
        <v>0</v>
      </c>
      <c r="L131" s="195">
        <f t="shared" si="32"/>
        <v>0</v>
      </c>
      <c r="M131" s="195">
        <f t="shared" si="32"/>
        <v>0</v>
      </c>
      <c r="N131" s="195">
        <f t="shared" si="32"/>
        <v>0</v>
      </c>
      <c r="O131" s="195">
        <f t="shared" si="32"/>
        <v>0</v>
      </c>
      <c r="P131" s="195">
        <f t="shared" si="32"/>
        <v>0</v>
      </c>
      <c r="Q131" s="195">
        <f t="shared" si="32"/>
        <v>0</v>
      </c>
      <c r="R131" s="195">
        <f t="shared" si="32"/>
        <v>0</v>
      </c>
      <c r="S131" s="195">
        <f t="shared" si="32"/>
        <v>0</v>
      </c>
      <c r="T131" s="190">
        <f t="shared" si="28"/>
        <v>0</v>
      </c>
    </row>
    <row r="132" spans="1:20" s="119" customFormat="1" ht="36.75" customHeight="1" hidden="1">
      <c r="A132" s="118"/>
      <c r="B132" s="117"/>
      <c r="C132" s="117"/>
      <c r="D132" s="113" t="s">
        <v>92</v>
      </c>
      <c r="E132" s="113"/>
      <c r="F132" s="113"/>
      <c r="G132" s="123" t="s">
        <v>93</v>
      </c>
      <c r="H132" s="191">
        <f>H133</f>
        <v>0</v>
      </c>
      <c r="I132" s="191">
        <f aca="true" t="shared" si="33" ref="I132:S132">I133</f>
        <v>0</v>
      </c>
      <c r="J132" s="191">
        <f t="shared" si="33"/>
        <v>0</v>
      </c>
      <c r="K132" s="191">
        <f t="shared" si="33"/>
        <v>0</v>
      </c>
      <c r="L132" s="191">
        <f t="shared" si="33"/>
        <v>0</v>
      </c>
      <c r="M132" s="191">
        <f t="shared" si="33"/>
        <v>0</v>
      </c>
      <c r="N132" s="191">
        <f t="shared" si="33"/>
        <v>0</v>
      </c>
      <c r="O132" s="191">
        <f t="shared" si="33"/>
        <v>0</v>
      </c>
      <c r="P132" s="191">
        <f t="shared" si="33"/>
        <v>0</v>
      </c>
      <c r="Q132" s="191">
        <f t="shared" si="33"/>
        <v>0</v>
      </c>
      <c r="R132" s="191">
        <f t="shared" si="33"/>
        <v>0</v>
      </c>
      <c r="S132" s="191">
        <f t="shared" si="33"/>
        <v>0</v>
      </c>
      <c r="T132" s="191">
        <f t="shared" si="28"/>
        <v>0</v>
      </c>
    </row>
    <row r="133" spans="1:20" s="89" customFormat="1" ht="36.75" customHeight="1" hidden="1">
      <c r="A133" s="74"/>
      <c r="B133" s="69"/>
      <c r="C133" s="69"/>
      <c r="D133" s="78" t="s">
        <v>620</v>
      </c>
      <c r="E133" s="78"/>
      <c r="F133" s="78" t="s">
        <v>55</v>
      </c>
      <c r="G133" s="111" t="s">
        <v>622</v>
      </c>
      <c r="H133" s="194"/>
      <c r="I133" s="194">
        <f>H133-L133</f>
        <v>0</v>
      </c>
      <c r="J133" s="194"/>
      <c r="K133" s="194"/>
      <c r="L133" s="194"/>
      <c r="M133" s="194"/>
      <c r="N133" s="194">
        <f>M133-Q133</f>
        <v>0</v>
      </c>
      <c r="O133" s="194">
        <f>N133-Q133</f>
        <v>0</v>
      </c>
      <c r="P133" s="194"/>
      <c r="Q133" s="194"/>
      <c r="R133" s="194"/>
      <c r="S133" s="194"/>
      <c r="T133" s="192">
        <f t="shared" si="28"/>
        <v>0</v>
      </c>
    </row>
    <row r="134" spans="1:20" s="89" customFormat="1" ht="36.75" customHeight="1">
      <c r="A134" s="74"/>
      <c r="B134" s="69"/>
      <c r="C134" s="69"/>
      <c r="D134" s="78" t="s">
        <v>418</v>
      </c>
      <c r="E134" s="78"/>
      <c r="F134" s="78"/>
      <c r="G134" s="313" t="s">
        <v>218</v>
      </c>
      <c r="H134" s="194">
        <f>H137</f>
        <v>0</v>
      </c>
      <c r="I134" s="194">
        <f>H134-L134</f>
        <v>0</v>
      </c>
      <c r="J134" s="194"/>
      <c r="K134" s="194"/>
      <c r="L134" s="194"/>
      <c r="M134" s="194">
        <f>M137</f>
        <v>31500</v>
      </c>
      <c r="N134" s="194">
        <f>M134-Q134</f>
        <v>0</v>
      </c>
      <c r="O134" s="194"/>
      <c r="P134" s="194"/>
      <c r="Q134" s="194">
        <f>Q137</f>
        <v>31500</v>
      </c>
      <c r="R134" s="194">
        <f>R137</f>
        <v>31500</v>
      </c>
      <c r="S134" s="194">
        <f>S137</f>
        <v>31500</v>
      </c>
      <c r="T134" s="314">
        <f t="shared" si="28"/>
        <v>31500</v>
      </c>
    </row>
    <row r="135" spans="1:20" s="89" customFormat="1" ht="36.75" customHeight="1">
      <c r="A135" s="74"/>
      <c r="B135" s="69"/>
      <c r="C135" s="69"/>
      <c r="D135" s="78" t="s">
        <v>419</v>
      </c>
      <c r="E135" s="78"/>
      <c r="F135" s="78"/>
      <c r="G135" s="313" t="s">
        <v>218</v>
      </c>
      <c r="H135" s="194">
        <f>H136</f>
        <v>0</v>
      </c>
      <c r="I135" s="194"/>
      <c r="J135" s="194"/>
      <c r="K135" s="194"/>
      <c r="L135" s="194"/>
      <c r="M135" s="194">
        <f>M137</f>
        <v>31500</v>
      </c>
      <c r="N135" s="194">
        <f>M135-Q135</f>
        <v>0</v>
      </c>
      <c r="O135" s="194"/>
      <c r="P135" s="194"/>
      <c r="Q135" s="194">
        <f>Q137</f>
        <v>31500</v>
      </c>
      <c r="R135" s="194">
        <f>R137</f>
        <v>31500</v>
      </c>
      <c r="S135" s="194">
        <f>S137</f>
        <v>31500</v>
      </c>
      <c r="T135" s="314">
        <f t="shared" si="28"/>
        <v>31500</v>
      </c>
    </row>
    <row r="136" spans="1:20" s="89" customFormat="1" ht="36.75" customHeight="1">
      <c r="A136" s="74"/>
      <c r="B136" s="69"/>
      <c r="C136" s="69"/>
      <c r="D136" s="78"/>
      <c r="E136" s="78" t="s">
        <v>186</v>
      </c>
      <c r="F136" s="78"/>
      <c r="G136" s="313" t="s">
        <v>187</v>
      </c>
      <c r="H136" s="194">
        <f>H137</f>
        <v>0</v>
      </c>
      <c r="I136" s="194"/>
      <c r="J136" s="194"/>
      <c r="K136" s="194"/>
      <c r="L136" s="194"/>
      <c r="M136" s="194">
        <f>M137</f>
        <v>31500</v>
      </c>
      <c r="N136" s="194">
        <f>M136-Q136</f>
        <v>0</v>
      </c>
      <c r="O136" s="194"/>
      <c r="P136" s="194"/>
      <c r="Q136" s="194">
        <f>Q137</f>
        <v>31500</v>
      </c>
      <c r="R136" s="194">
        <f>R137</f>
        <v>31500</v>
      </c>
      <c r="S136" s="194">
        <f>S137</f>
        <v>31500</v>
      </c>
      <c r="T136" s="314">
        <f t="shared" si="28"/>
        <v>31500</v>
      </c>
    </row>
    <row r="137" spans="1:20" s="89" customFormat="1" ht="53.25" customHeight="1">
      <c r="A137" s="74"/>
      <c r="B137" s="69"/>
      <c r="C137" s="69">
        <v>160903</v>
      </c>
      <c r="D137" s="78" t="s">
        <v>190</v>
      </c>
      <c r="E137" s="78" t="s">
        <v>417</v>
      </c>
      <c r="F137" s="78" t="s">
        <v>55</v>
      </c>
      <c r="G137" s="312" t="s">
        <v>622</v>
      </c>
      <c r="H137" s="194"/>
      <c r="I137" s="194"/>
      <c r="J137" s="194"/>
      <c r="K137" s="194"/>
      <c r="L137" s="194"/>
      <c r="M137" s="194">
        <v>31500</v>
      </c>
      <c r="N137" s="194">
        <f>M137-Q137</f>
        <v>0</v>
      </c>
      <c r="O137" s="194"/>
      <c r="P137" s="194"/>
      <c r="Q137" s="194">
        <v>31500</v>
      </c>
      <c r="R137" s="194">
        <v>31500</v>
      </c>
      <c r="S137" s="194">
        <v>31500</v>
      </c>
      <c r="T137" s="192">
        <f t="shared" si="28"/>
        <v>31500</v>
      </c>
    </row>
    <row r="138" spans="1:20" s="89" customFormat="1" ht="32.25" customHeight="1">
      <c r="A138" s="74"/>
      <c r="B138" s="98">
        <v>76</v>
      </c>
      <c r="C138" s="98"/>
      <c r="D138" s="332" t="s">
        <v>420</v>
      </c>
      <c r="E138" s="99"/>
      <c r="F138" s="99"/>
      <c r="G138" s="110" t="s">
        <v>60</v>
      </c>
      <c r="H138" s="195">
        <f>H139+H142+H147+H148</f>
        <v>2627997</v>
      </c>
      <c r="I138" s="195">
        <f>I139+I142+I147</f>
        <v>1903297</v>
      </c>
      <c r="J138" s="195">
        <f>J140+J141+J142+J143+J144+J145+J146+J147</f>
        <v>0</v>
      </c>
      <c r="K138" s="195">
        <f>K140+K141+K142+K143+K144+K145+K146+K147</f>
        <v>0</v>
      </c>
      <c r="L138" s="195">
        <f>L140+L141+L142+L143+L144+L145+L146+L147+L148</f>
        <v>0</v>
      </c>
      <c r="M138" s="195">
        <f aca="true" t="shared" si="34" ref="M138:S138">M140+M141+M142+M143+M144+M145+M146+M147</f>
        <v>0</v>
      </c>
      <c r="N138" s="195">
        <f t="shared" si="34"/>
        <v>0</v>
      </c>
      <c r="O138" s="195">
        <f t="shared" si="34"/>
        <v>0</v>
      </c>
      <c r="P138" s="195">
        <f t="shared" si="34"/>
        <v>0</v>
      </c>
      <c r="Q138" s="195">
        <f t="shared" si="34"/>
        <v>0</v>
      </c>
      <c r="R138" s="195">
        <f t="shared" si="34"/>
        <v>0</v>
      </c>
      <c r="S138" s="195">
        <f t="shared" si="34"/>
        <v>0</v>
      </c>
      <c r="T138" s="190">
        <f t="shared" si="28"/>
        <v>2627997</v>
      </c>
    </row>
    <row r="139" spans="1:20" s="89" customFormat="1" ht="32.25" customHeight="1">
      <c r="A139" s="74"/>
      <c r="B139" s="98"/>
      <c r="C139" s="98"/>
      <c r="D139" s="99" t="s">
        <v>421</v>
      </c>
      <c r="E139" s="99"/>
      <c r="F139" s="99"/>
      <c r="G139" s="110" t="s">
        <v>60</v>
      </c>
      <c r="H139" s="195">
        <f>H140+H143+H148+H149</f>
        <v>2627997</v>
      </c>
      <c r="I139" s="195">
        <f>I140+I143+I148</f>
        <v>1903297</v>
      </c>
      <c r="J139" s="195">
        <f>J140+J143+J148</f>
        <v>0</v>
      </c>
      <c r="K139" s="195">
        <f>K140+K143+K148</f>
        <v>0</v>
      </c>
      <c r="L139" s="195">
        <f>L140+L143+L148</f>
        <v>0</v>
      </c>
      <c r="M139" s="195">
        <f>M140+M143+M148</f>
        <v>0</v>
      </c>
      <c r="N139" s="195"/>
      <c r="O139" s="195">
        <f>O140+O143+O148</f>
        <v>0</v>
      </c>
      <c r="P139" s="195">
        <f>P140+P143+P148</f>
        <v>0</v>
      </c>
      <c r="Q139" s="195">
        <f>Q140+Q143+Q148</f>
        <v>0</v>
      </c>
      <c r="R139" s="195">
        <f>R140+R143+R148</f>
        <v>0</v>
      </c>
      <c r="S139" s="195">
        <f>S140+S143+S148</f>
        <v>0</v>
      </c>
      <c r="T139" s="190">
        <f t="shared" si="28"/>
        <v>2627997</v>
      </c>
    </row>
    <row r="140" spans="1:20" s="89" customFormat="1" ht="18.75" customHeight="1">
      <c r="A140" s="74"/>
      <c r="B140" s="69"/>
      <c r="C140" s="78" t="s">
        <v>61</v>
      </c>
      <c r="D140" s="78" t="s">
        <v>423</v>
      </c>
      <c r="E140" s="78" t="s">
        <v>422</v>
      </c>
      <c r="F140" s="78" t="s">
        <v>660</v>
      </c>
      <c r="G140" s="112" t="s">
        <v>68</v>
      </c>
      <c r="H140" s="194">
        <v>50000</v>
      </c>
      <c r="I140" s="194"/>
      <c r="J140" s="194"/>
      <c r="K140" s="194"/>
      <c r="L140" s="194"/>
      <c r="M140" s="194"/>
      <c r="N140" s="194"/>
      <c r="O140" s="194"/>
      <c r="P140" s="194"/>
      <c r="Q140" s="194"/>
      <c r="R140" s="194"/>
      <c r="S140" s="194"/>
      <c r="T140" s="192">
        <f t="shared" si="28"/>
        <v>50000</v>
      </c>
    </row>
    <row r="141" spans="1:20" s="89" customFormat="1" ht="50.25" customHeight="1" hidden="1">
      <c r="A141" s="74"/>
      <c r="B141" s="69"/>
      <c r="C141" s="78" t="s">
        <v>69</v>
      </c>
      <c r="D141" s="78" t="s">
        <v>69</v>
      </c>
      <c r="E141" s="78"/>
      <c r="F141" s="78" t="s">
        <v>70</v>
      </c>
      <c r="G141" s="111" t="s">
        <v>71</v>
      </c>
      <c r="H141" s="194"/>
      <c r="I141" s="194">
        <f>H141-L141</f>
        <v>0</v>
      </c>
      <c r="J141" s="194"/>
      <c r="K141" s="194"/>
      <c r="L141" s="194"/>
      <c r="M141" s="194"/>
      <c r="N141" s="194">
        <f>M141-Q141</f>
        <v>0</v>
      </c>
      <c r="O141" s="194"/>
      <c r="P141" s="194"/>
      <c r="Q141" s="194"/>
      <c r="R141" s="194"/>
      <c r="S141" s="194"/>
      <c r="T141" s="192">
        <f t="shared" si="28"/>
        <v>0</v>
      </c>
    </row>
    <row r="142" spans="1:20" s="89" customFormat="1" ht="36" customHeight="1" hidden="1">
      <c r="A142" s="74"/>
      <c r="B142" s="69"/>
      <c r="C142" s="78" t="s">
        <v>72</v>
      </c>
      <c r="D142" s="78" t="s">
        <v>72</v>
      </c>
      <c r="E142" s="78"/>
      <c r="F142" s="78" t="s">
        <v>70</v>
      </c>
      <c r="G142" s="111" t="s">
        <v>73</v>
      </c>
      <c r="H142" s="194"/>
      <c r="I142" s="194">
        <f aca="true" t="shared" si="35" ref="I142:I149">H142-L142</f>
        <v>0</v>
      </c>
      <c r="J142" s="194"/>
      <c r="K142" s="194"/>
      <c r="L142" s="194"/>
      <c r="M142" s="194"/>
      <c r="N142" s="194">
        <f aca="true" t="shared" si="36" ref="N142:N147">M142-Q142</f>
        <v>0</v>
      </c>
      <c r="O142" s="194"/>
      <c r="P142" s="194"/>
      <c r="Q142" s="194"/>
      <c r="R142" s="194"/>
      <c r="S142" s="194"/>
      <c r="T142" s="192">
        <f t="shared" si="28"/>
        <v>0</v>
      </c>
    </row>
    <row r="143" spans="1:20" s="89" customFormat="1" ht="15" customHeight="1">
      <c r="A143" s="74"/>
      <c r="B143" s="69"/>
      <c r="C143" s="78" t="s">
        <v>74</v>
      </c>
      <c r="D143" s="78" t="s">
        <v>426</v>
      </c>
      <c r="E143" s="78" t="s">
        <v>424</v>
      </c>
      <c r="F143" s="78" t="s">
        <v>70</v>
      </c>
      <c r="G143" s="112" t="s">
        <v>75</v>
      </c>
      <c r="H143" s="194">
        <v>1903297</v>
      </c>
      <c r="I143" s="194">
        <f t="shared" si="35"/>
        <v>1903297</v>
      </c>
      <c r="J143" s="194"/>
      <c r="K143" s="194"/>
      <c r="L143" s="194"/>
      <c r="M143" s="194"/>
      <c r="N143" s="194">
        <f t="shared" si="36"/>
        <v>0</v>
      </c>
      <c r="O143" s="194"/>
      <c r="P143" s="194"/>
      <c r="Q143" s="194"/>
      <c r="R143" s="194"/>
      <c r="S143" s="194"/>
      <c r="T143" s="192">
        <f t="shared" si="28"/>
        <v>1903297</v>
      </c>
    </row>
    <row r="144" spans="1:20" s="89" customFormat="1" ht="48.75" customHeight="1" hidden="1">
      <c r="A144" s="74"/>
      <c r="B144" s="69"/>
      <c r="C144" s="78" t="s">
        <v>76</v>
      </c>
      <c r="D144" s="78" t="s">
        <v>76</v>
      </c>
      <c r="E144" s="78"/>
      <c r="F144" s="78" t="s">
        <v>70</v>
      </c>
      <c r="G144" s="111" t="s">
        <v>77</v>
      </c>
      <c r="H144" s="194"/>
      <c r="I144" s="194">
        <f t="shared" si="35"/>
        <v>0</v>
      </c>
      <c r="J144" s="194"/>
      <c r="K144" s="194"/>
      <c r="L144" s="194"/>
      <c r="M144" s="194"/>
      <c r="N144" s="194">
        <f t="shared" si="36"/>
        <v>0</v>
      </c>
      <c r="O144" s="194"/>
      <c r="P144" s="194"/>
      <c r="Q144" s="194"/>
      <c r="R144" s="194"/>
      <c r="S144" s="194"/>
      <c r="T144" s="191">
        <f t="shared" si="28"/>
        <v>0</v>
      </c>
    </row>
    <row r="145" spans="1:20" s="89" customFormat="1" ht="69.75" customHeight="1" hidden="1">
      <c r="A145" s="74"/>
      <c r="B145" s="69"/>
      <c r="C145" s="78" t="s">
        <v>78</v>
      </c>
      <c r="D145" s="78" t="s">
        <v>78</v>
      </c>
      <c r="E145" s="78"/>
      <c r="F145" s="78" t="s">
        <v>70</v>
      </c>
      <c r="G145" s="111" t="s">
        <v>79</v>
      </c>
      <c r="H145" s="194"/>
      <c r="I145" s="194">
        <f t="shared" si="35"/>
        <v>0</v>
      </c>
      <c r="J145" s="194"/>
      <c r="K145" s="194"/>
      <c r="L145" s="194"/>
      <c r="M145" s="194"/>
      <c r="N145" s="194">
        <f t="shared" si="36"/>
        <v>0</v>
      </c>
      <c r="O145" s="194"/>
      <c r="P145" s="194"/>
      <c r="Q145" s="194"/>
      <c r="R145" s="194"/>
      <c r="S145" s="194"/>
      <c r="T145" s="191">
        <f t="shared" si="28"/>
        <v>0</v>
      </c>
    </row>
    <row r="146" spans="1:20" s="89" customFormat="1" ht="48" customHeight="1" hidden="1">
      <c r="A146" s="74"/>
      <c r="B146" s="69"/>
      <c r="C146" s="78" t="s">
        <v>80</v>
      </c>
      <c r="D146" s="78" t="s">
        <v>80</v>
      </c>
      <c r="E146" s="78"/>
      <c r="F146" s="78" t="s">
        <v>70</v>
      </c>
      <c r="G146" s="111" t="s">
        <v>81</v>
      </c>
      <c r="H146" s="194"/>
      <c r="I146" s="194">
        <f t="shared" si="35"/>
        <v>0</v>
      </c>
      <c r="J146" s="194"/>
      <c r="K146" s="194"/>
      <c r="L146" s="194"/>
      <c r="M146" s="194"/>
      <c r="N146" s="194">
        <f t="shared" si="36"/>
        <v>0</v>
      </c>
      <c r="O146" s="194"/>
      <c r="P146" s="194"/>
      <c r="Q146" s="194"/>
      <c r="R146" s="194"/>
      <c r="S146" s="194"/>
      <c r="T146" s="191">
        <f t="shared" si="28"/>
        <v>0</v>
      </c>
    </row>
    <row r="147" spans="1:20" s="89" customFormat="1" ht="18.75" customHeight="1" hidden="1">
      <c r="A147" s="74"/>
      <c r="B147" s="69"/>
      <c r="C147" s="78" t="s">
        <v>82</v>
      </c>
      <c r="D147" s="78" t="s">
        <v>82</v>
      </c>
      <c r="E147" s="78"/>
      <c r="F147" s="78" t="s">
        <v>70</v>
      </c>
      <c r="G147" s="112" t="s">
        <v>83</v>
      </c>
      <c r="H147" s="194"/>
      <c r="I147" s="194">
        <f t="shared" si="35"/>
        <v>0</v>
      </c>
      <c r="J147" s="194"/>
      <c r="K147" s="194"/>
      <c r="L147" s="194"/>
      <c r="M147" s="194"/>
      <c r="N147" s="194">
        <f t="shared" si="36"/>
        <v>0</v>
      </c>
      <c r="O147" s="194"/>
      <c r="P147" s="194"/>
      <c r="Q147" s="194"/>
      <c r="R147" s="194"/>
      <c r="S147" s="194"/>
      <c r="T147" s="191">
        <f t="shared" si="28"/>
        <v>0</v>
      </c>
    </row>
    <row r="148" spans="1:20" s="89" customFormat="1" ht="18.75" customHeight="1" hidden="1">
      <c r="A148" s="74"/>
      <c r="B148" s="69"/>
      <c r="C148" s="78" t="s">
        <v>82</v>
      </c>
      <c r="D148" s="78" t="s">
        <v>427</v>
      </c>
      <c r="E148" s="78" t="s">
        <v>425</v>
      </c>
      <c r="F148" s="78" t="s">
        <v>70</v>
      </c>
      <c r="G148" s="112" t="s">
        <v>83</v>
      </c>
      <c r="H148" s="194"/>
      <c r="I148" s="194"/>
      <c r="J148" s="194"/>
      <c r="K148" s="194"/>
      <c r="L148" s="194"/>
      <c r="M148" s="194"/>
      <c r="N148" s="194"/>
      <c r="O148" s="194"/>
      <c r="P148" s="194"/>
      <c r="Q148" s="194"/>
      <c r="R148" s="194"/>
      <c r="S148" s="194"/>
      <c r="T148" s="192">
        <f t="shared" si="28"/>
        <v>0</v>
      </c>
    </row>
    <row r="149" spans="1:20" s="89" customFormat="1" ht="60" customHeight="1">
      <c r="A149" s="74"/>
      <c r="B149" s="69"/>
      <c r="C149" s="78" t="s">
        <v>255</v>
      </c>
      <c r="D149" s="78" t="s">
        <v>136</v>
      </c>
      <c r="E149" s="78" t="s">
        <v>135</v>
      </c>
      <c r="F149" s="78" t="s">
        <v>70</v>
      </c>
      <c r="G149" s="112" t="s">
        <v>434</v>
      </c>
      <c r="H149" s="194">
        <v>674700</v>
      </c>
      <c r="I149" s="194">
        <f t="shared" si="35"/>
        <v>674700</v>
      </c>
      <c r="J149" s="194"/>
      <c r="K149" s="194"/>
      <c r="L149" s="194"/>
      <c r="M149" s="194"/>
      <c r="N149" s="194"/>
      <c r="O149" s="194"/>
      <c r="P149" s="194"/>
      <c r="Q149" s="194"/>
      <c r="R149" s="194"/>
      <c r="S149" s="194"/>
      <c r="T149" s="192">
        <f t="shared" si="28"/>
        <v>674700</v>
      </c>
    </row>
    <row r="150" spans="1:20" s="125" customFormat="1" ht="33.75" customHeight="1">
      <c r="A150" s="124"/>
      <c r="B150" s="66"/>
      <c r="C150" s="66"/>
      <c r="D150" s="198"/>
      <c r="E150" s="198"/>
      <c r="F150" s="199"/>
      <c r="G150" s="200" t="s">
        <v>575</v>
      </c>
      <c r="H150" s="201">
        <f>H11+H19+H57+H76+H125+H131+H138</f>
        <v>110360000</v>
      </c>
      <c r="I150" s="201">
        <f>I11+I19+I57+I76+I125+I131+I138</f>
        <v>109635300</v>
      </c>
      <c r="J150" s="201">
        <f>J11+J19+J57+J76+J125+J131+J138</f>
        <v>34319200</v>
      </c>
      <c r="K150" s="201">
        <f>K11+K19+K57+K76+K125+K131+K138</f>
        <v>5771600</v>
      </c>
      <c r="L150" s="201">
        <f>L11+L19+L57+L76+L125+L131+L138</f>
        <v>0</v>
      </c>
      <c r="M150" s="201">
        <f>M11+M19+M57+M76+M125+M131+M138+M134</f>
        <v>2210800</v>
      </c>
      <c r="N150" s="201">
        <f>N11+N19+N57+N76+N125+N131+N138</f>
        <v>1513300</v>
      </c>
      <c r="O150" s="201">
        <f>O11+O19+O57+O76+O125+O131+O138+O134</f>
        <v>24500</v>
      </c>
      <c r="P150" s="201">
        <f>P11+P19+P57+P76+P125+P131+P138+P134</f>
        <v>0</v>
      </c>
      <c r="Q150" s="201">
        <f>Q11+Q19+Q57+Q76+Q125+Q131+Q138+Q134</f>
        <v>697500</v>
      </c>
      <c r="R150" s="201">
        <f>R11+R19+R57+R76+R125+R131+R138+R134</f>
        <v>91500</v>
      </c>
      <c r="S150" s="201">
        <f>S11+S19+S57+S76+S125+S131+S138+S134</f>
        <v>91500</v>
      </c>
      <c r="T150" s="202">
        <f t="shared" si="28"/>
        <v>112570800</v>
      </c>
    </row>
    <row r="152" spans="2:20" ht="23.25" customHeight="1">
      <c r="B152" s="395"/>
      <c r="C152" s="395"/>
      <c r="D152" s="395"/>
      <c r="E152" s="395"/>
      <c r="F152" s="395"/>
      <c r="G152" s="395"/>
      <c r="H152" s="395"/>
      <c r="I152" s="395"/>
      <c r="J152" s="395"/>
      <c r="K152" s="395"/>
      <c r="L152" s="395"/>
      <c r="M152" s="395"/>
      <c r="N152" s="395"/>
      <c r="O152" s="395"/>
      <c r="P152" s="395"/>
      <c r="Q152" s="395"/>
      <c r="R152" s="395"/>
      <c r="S152" s="395"/>
      <c r="T152" s="395"/>
    </row>
    <row r="153" spans="2:20" ht="18.75" customHeight="1">
      <c r="B153" s="395"/>
      <c r="C153" s="395"/>
      <c r="D153" s="395"/>
      <c r="E153" s="395"/>
      <c r="F153" s="395"/>
      <c r="G153" s="395"/>
      <c r="H153" s="395"/>
      <c r="I153" s="395"/>
      <c r="J153" s="395"/>
      <c r="K153" s="395"/>
      <c r="L153" s="395"/>
      <c r="M153" s="395"/>
      <c r="N153" s="395"/>
      <c r="O153" s="395"/>
      <c r="P153" s="395"/>
      <c r="Q153" s="395"/>
      <c r="R153" s="395"/>
      <c r="S153" s="395"/>
      <c r="T153" s="395"/>
    </row>
    <row r="155" spans="2:5" ht="12.75">
      <c r="B155" s="92" t="s">
        <v>594</v>
      </c>
      <c r="C155" s="92"/>
      <c r="D155" s="93"/>
      <c r="E155" s="93"/>
    </row>
  </sheetData>
  <sheetProtection/>
  <mergeCells count="29">
    <mergeCell ref="E6:E9"/>
    <mergeCell ref="O7:P7"/>
    <mergeCell ref="H6:L6"/>
    <mergeCell ref="L7:L9"/>
    <mergeCell ref="M6:S6"/>
    <mergeCell ref="S8:S9"/>
    <mergeCell ref="R7:S7"/>
    <mergeCell ref="N7:N9"/>
    <mergeCell ref="H7:H9"/>
    <mergeCell ref="B152:T152"/>
    <mergeCell ref="B153:T153"/>
    <mergeCell ref="P8:P9"/>
    <mergeCell ref="Q7:Q9"/>
    <mergeCell ref="R8:R9"/>
    <mergeCell ref="I7:I9"/>
    <mergeCell ref="J8:J9"/>
    <mergeCell ref="K8:K9"/>
    <mergeCell ref="D6:D9"/>
    <mergeCell ref="C6:C9"/>
    <mergeCell ref="D3:T3"/>
    <mergeCell ref="O2:T2"/>
    <mergeCell ref="B6:B9"/>
    <mergeCell ref="B4:T4"/>
    <mergeCell ref="J7:K7"/>
    <mergeCell ref="T6:T9"/>
    <mergeCell ref="O8:O9"/>
    <mergeCell ref="F6:F9"/>
    <mergeCell ref="G6:G9"/>
    <mergeCell ref="M7:M9"/>
  </mergeCells>
  <printOptions horizontalCentered="1"/>
  <pageMargins left="0.3937007874015748" right="0.3937007874015748" top="0.7874015748031497" bottom="0.1968503937007874" header="0.5118110236220472" footer="0.31496062992125984"/>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2:V19"/>
  <sheetViews>
    <sheetView showGridLines="0" showZeros="0" zoomScalePageLayoutView="0" workbookViewId="0" topLeftCell="G1">
      <selection activeCell="S3" sqref="S3"/>
    </sheetView>
  </sheetViews>
  <sheetFormatPr defaultColWidth="9.16015625" defaultRowHeight="12.75"/>
  <cols>
    <col min="1" max="1" width="0" style="2" hidden="1" customWidth="1"/>
    <col min="2" max="2" width="12" style="23" hidden="1" customWidth="1"/>
    <col min="3" max="3" width="17" style="23" customWidth="1"/>
    <col min="4" max="4" width="12" style="23" customWidth="1"/>
    <col min="5" max="5" width="11.83203125" style="23" customWidth="1"/>
    <col min="6" max="6" width="47.5" style="23" customWidth="1"/>
    <col min="7" max="7" width="12.33203125" style="23" customWidth="1"/>
    <col min="8" max="10" width="12.66015625" style="23" customWidth="1"/>
    <col min="11" max="11" width="14.16015625" style="23" customWidth="1"/>
    <col min="12" max="14" width="13" style="23" customWidth="1"/>
    <col min="15" max="15" width="13.33203125" style="23" customWidth="1"/>
    <col min="16" max="18" width="13.16015625" style="23" customWidth="1"/>
    <col min="19" max="16384" width="9.16015625" style="23" customWidth="1"/>
  </cols>
  <sheetData>
    <row r="2" spans="2:18" ht="64.5" customHeight="1">
      <c r="B2" s="2"/>
      <c r="C2" s="2"/>
      <c r="D2" s="2"/>
      <c r="E2" s="2"/>
      <c r="F2" s="22"/>
      <c r="G2" s="22"/>
      <c r="H2" s="22"/>
      <c r="I2" s="22"/>
      <c r="J2" s="22"/>
      <c r="K2" s="22"/>
      <c r="L2" s="22"/>
      <c r="M2" s="22"/>
      <c r="N2" s="385" t="s">
        <v>63</v>
      </c>
      <c r="O2" s="385"/>
      <c r="P2" s="385"/>
      <c r="Q2" s="385"/>
      <c r="R2" s="385"/>
    </row>
    <row r="3" spans="2:18" ht="25.5" customHeight="1">
      <c r="B3" s="2"/>
      <c r="C3" s="2"/>
      <c r="D3" s="2"/>
      <c r="E3" s="2"/>
      <c r="F3" s="411"/>
      <c r="G3" s="411"/>
      <c r="H3" s="411"/>
      <c r="I3" s="411"/>
      <c r="J3" s="411"/>
      <c r="K3" s="411"/>
      <c r="L3" s="411"/>
      <c r="M3" s="411"/>
      <c r="N3" s="382"/>
      <c r="O3" s="235"/>
      <c r="P3" s="235"/>
      <c r="Q3" s="235"/>
      <c r="R3" s="235"/>
    </row>
    <row r="4" spans="2:18" ht="16.5" customHeight="1">
      <c r="B4" s="2"/>
      <c r="C4" s="2"/>
      <c r="D4" s="2"/>
      <c r="E4" s="2"/>
      <c r="F4" s="404" t="s">
        <v>381</v>
      </c>
      <c r="G4" s="404"/>
      <c r="H4" s="404"/>
      <c r="I4" s="404"/>
      <c r="J4" s="404"/>
      <c r="K4" s="404"/>
      <c r="L4" s="404"/>
      <c r="M4" s="404"/>
      <c r="N4" s="404"/>
      <c r="O4" s="1"/>
      <c r="P4" s="1"/>
      <c r="Q4" s="1"/>
      <c r="R4" s="1"/>
    </row>
    <row r="5" spans="2:22" ht="27" customHeight="1">
      <c r="B5" s="4"/>
      <c r="C5" s="4"/>
      <c r="D5" s="4"/>
      <c r="E5" s="24"/>
      <c r="F5" s="404"/>
      <c r="G5" s="404"/>
      <c r="H5" s="404"/>
      <c r="I5" s="404"/>
      <c r="J5" s="404"/>
      <c r="K5" s="404"/>
      <c r="L5" s="404"/>
      <c r="M5" s="404"/>
      <c r="N5" s="404"/>
      <c r="O5" s="2"/>
      <c r="P5" s="2"/>
      <c r="Q5" s="2"/>
      <c r="R5" s="25"/>
      <c r="S5" s="22"/>
      <c r="T5" s="22"/>
      <c r="U5" s="22"/>
      <c r="V5" s="22"/>
    </row>
    <row r="6" spans="2:22" ht="7.5" customHeight="1">
      <c r="B6" s="4"/>
      <c r="C6" s="4"/>
      <c r="D6" s="4"/>
      <c r="E6" s="24"/>
      <c r="F6" s="83"/>
      <c r="G6" s="83"/>
      <c r="H6" s="83"/>
      <c r="I6" s="83"/>
      <c r="J6" s="83"/>
      <c r="K6" s="83"/>
      <c r="L6" s="83"/>
      <c r="M6" s="83"/>
      <c r="N6" s="83"/>
      <c r="O6" s="2"/>
      <c r="P6" s="2"/>
      <c r="Q6" s="2"/>
      <c r="R6" s="65" t="s">
        <v>595</v>
      </c>
      <c r="S6" s="22"/>
      <c r="T6" s="22"/>
      <c r="U6" s="22"/>
      <c r="V6" s="22"/>
    </row>
    <row r="7" spans="1:22" ht="30.75" customHeight="1">
      <c r="A7" s="26"/>
      <c r="B7" s="377" t="s">
        <v>137</v>
      </c>
      <c r="C7" s="377" t="s">
        <v>382</v>
      </c>
      <c r="D7" s="377" t="s">
        <v>393</v>
      </c>
      <c r="E7" s="377" t="s">
        <v>394</v>
      </c>
      <c r="F7" s="405" t="s">
        <v>390</v>
      </c>
      <c r="G7" s="408" t="s">
        <v>535</v>
      </c>
      <c r="H7" s="408"/>
      <c r="I7" s="408"/>
      <c r="J7" s="409"/>
      <c r="K7" s="410" t="s">
        <v>536</v>
      </c>
      <c r="L7" s="408"/>
      <c r="M7" s="408"/>
      <c r="N7" s="408"/>
      <c r="O7" s="390" t="s">
        <v>537</v>
      </c>
      <c r="P7" s="390"/>
      <c r="Q7" s="390"/>
      <c r="R7" s="390"/>
      <c r="S7" s="22"/>
      <c r="T7" s="22"/>
      <c r="U7" s="22"/>
      <c r="V7" s="22"/>
    </row>
    <row r="8" spans="1:22" ht="28.5" customHeight="1">
      <c r="A8" s="27"/>
      <c r="B8" s="378"/>
      <c r="C8" s="378"/>
      <c r="D8" s="378"/>
      <c r="E8" s="378"/>
      <c r="F8" s="406"/>
      <c r="G8" s="405" t="s">
        <v>545</v>
      </c>
      <c r="H8" s="405" t="s">
        <v>546</v>
      </c>
      <c r="I8" s="156" t="s">
        <v>576</v>
      </c>
      <c r="J8" s="405" t="s">
        <v>547</v>
      </c>
      <c r="K8" s="405" t="s">
        <v>545</v>
      </c>
      <c r="L8" s="405" t="s">
        <v>546</v>
      </c>
      <c r="M8" s="156" t="s">
        <v>576</v>
      </c>
      <c r="N8" s="405" t="s">
        <v>547</v>
      </c>
      <c r="O8" s="405" t="s">
        <v>545</v>
      </c>
      <c r="P8" s="405" t="s">
        <v>546</v>
      </c>
      <c r="Q8" s="156" t="s">
        <v>576</v>
      </c>
      <c r="R8" s="405" t="s">
        <v>547</v>
      </c>
      <c r="S8" s="22"/>
      <c r="T8" s="22"/>
      <c r="U8" s="22"/>
      <c r="V8" s="22"/>
    </row>
    <row r="9" spans="1:22" ht="92.25" customHeight="1">
      <c r="A9" s="84"/>
      <c r="B9" s="379"/>
      <c r="C9" s="379"/>
      <c r="D9" s="379"/>
      <c r="E9" s="379"/>
      <c r="F9" s="407"/>
      <c r="G9" s="407"/>
      <c r="H9" s="407"/>
      <c r="I9" s="156" t="s">
        <v>574</v>
      </c>
      <c r="J9" s="407"/>
      <c r="K9" s="407"/>
      <c r="L9" s="407"/>
      <c r="M9" s="156" t="s">
        <v>574</v>
      </c>
      <c r="N9" s="407"/>
      <c r="O9" s="407"/>
      <c r="P9" s="407"/>
      <c r="Q9" s="156" t="s">
        <v>574</v>
      </c>
      <c r="R9" s="407"/>
      <c r="S9" s="22"/>
      <c r="T9" s="22"/>
      <c r="U9" s="22"/>
      <c r="V9" s="22"/>
    </row>
    <row r="10" spans="1:18" s="160" customFormat="1" ht="40.5" customHeight="1">
      <c r="A10" s="159"/>
      <c r="B10" s="164"/>
      <c r="C10" s="164" t="s">
        <v>318</v>
      </c>
      <c r="D10" s="164"/>
      <c r="E10" s="164"/>
      <c r="F10" s="262" t="s">
        <v>385</v>
      </c>
      <c r="G10" s="165"/>
      <c r="H10" s="165"/>
      <c r="I10" s="165"/>
      <c r="J10" s="165">
        <f>G10+H10</f>
        <v>0</v>
      </c>
      <c r="K10" s="165"/>
      <c r="L10" s="165"/>
      <c r="M10" s="165"/>
      <c r="N10" s="166">
        <f>K10+L10</f>
        <v>0</v>
      </c>
      <c r="O10" s="166">
        <f>G10+K10</f>
        <v>0</v>
      </c>
      <c r="P10" s="166">
        <f>H10+L10</f>
        <v>0</v>
      </c>
      <c r="Q10" s="166">
        <f>I10+M10</f>
        <v>0</v>
      </c>
      <c r="R10" s="166">
        <f>O10+P10</f>
        <v>0</v>
      </c>
    </row>
    <row r="11" spans="1:18" s="160" customFormat="1" ht="40.5" customHeight="1">
      <c r="A11" s="159"/>
      <c r="B11" s="164"/>
      <c r="C11" s="164" t="s">
        <v>319</v>
      </c>
      <c r="D11" s="164"/>
      <c r="E11" s="164"/>
      <c r="F11" s="262" t="s">
        <v>385</v>
      </c>
      <c r="G11" s="165"/>
      <c r="H11" s="165"/>
      <c r="I11" s="165"/>
      <c r="J11" s="165"/>
      <c r="K11" s="165"/>
      <c r="L11" s="165"/>
      <c r="M11" s="165"/>
      <c r="N11" s="166"/>
      <c r="O11" s="166"/>
      <c r="P11" s="166"/>
      <c r="Q11" s="166"/>
      <c r="R11" s="166"/>
    </row>
    <row r="12" spans="1:18" s="160" customFormat="1" ht="60" customHeight="1">
      <c r="A12" s="159"/>
      <c r="B12" s="161">
        <v>250911</v>
      </c>
      <c r="C12" s="162" t="s">
        <v>383</v>
      </c>
      <c r="D12" s="161">
        <v>8106</v>
      </c>
      <c r="E12" s="162" t="s">
        <v>584</v>
      </c>
      <c r="F12" s="163" t="s">
        <v>597</v>
      </c>
      <c r="G12" s="229">
        <v>20000</v>
      </c>
      <c r="H12" s="229">
        <v>25000</v>
      </c>
      <c r="I12" s="229"/>
      <c r="J12" s="229">
        <f>G12+H12</f>
        <v>45000</v>
      </c>
      <c r="K12" s="229"/>
      <c r="L12" s="229"/>
      <c r="M12" s="229"/>
      <c r="N12" s="229"/>
      <c r="O12" s="229">
        <f>G12+K12</f>
        <v>20000</v>
      </c>
      <c r="P12" s="229">
        <f>H12+L12</f>
        <v>25000</v>
      </c>
      <c r="Q12" s="229"/>
      <c r="R12" s="229">
        <f>O12+P12</f>
        <v>45000</v>
      </c>
    </row>
    <row r="13" spans="1:18" s="160" customFormat="1" ht="60.75" customHeight="1">
      <c r="A13" s="159"/>
      <c r="B13" s="161">
        <v>250912</v>
      </c>
      <c r="C13" s="162" t="s">
        <v>384</v>
      </c>
      <c r="D13" s="161">
        <v>8107</v>
      </c>
      <c r="E13" s="162" t="s">
        <v>584</v>
      </c>
      <c r="F13" s="163" t="s">
        <v>598</v>
      </c>
      <c r="G13" s="230"/>
      <c r="H13" s="230"/>
      <c r="I13" s="230"/>
      <c r="J13" s="230"/>
      <c r="K13" s="230"/>
      <c r="L13" s="230">
        <v>-25000</v>
      </c>
      <c r="M13" s="230"/>
      <c r="N13" s="229">
        <f>K13+L13</f>
        <v>-25000</v>
      </c>
      <c r="O13" s="229">
        <f>G13+K13</f>
        <v>0</v>
      </c>
      <c r="P13" s="229">
        <f>H13+L13</f>
        <v>-25000</v>
      </c>
      <c r="Q13" s="229"/>
      <c r="R13" s="229">
        <f>O13+P13</f>
        <v>-25000</v>
      </c>
    </row>
    <row r="14" spans="1:18" s="158" customFormat="1" ht="31.5" customHeight="1">
      <c r="A14" s="157"/>
      <c r="B14" s="231"/>
      <c r="C14" s="231"/>
      <c r="D14" s="231"/>
      <c r="E14" s="232"/>
      <c r="F14" s="233" t="s">
        <v>575</v>
      </c>
      <c r="G14" s="234">
        <v>20000</v>
      </c>
      <c r="H14" s="234">
        <v>25000</v>
      </c>
      <c r="I14" s="234">
        <f aca="true" t="shared" si="0" ref="I14:Q14">SUM(I10)</f>
        <v>0</v>
      </c>
      <c r="J14" s="234">
        <v>45000</v>
      </c>
      <c r="K14" s="234">
        <f t="shared" si="0"/>
        <v>0</v>
      </c>
      <c r="L14" s="234">
        <v>-25000</v>
      </c>
      <c r="M14" s="234">
        <f t="shared" si="0"/>
        <v>0</v>
      </c>
      <c r="N14" s="234">
        <v>-25000</v>
      </c>
      <c r="O14" s="234">
        <v>20000</v>
      </c>
      <c r="P14" s="234">
        <f t="shared" si="0"/>
        <v>0</v>
      </c>
      <c r="Q14" s="234">
        <f t="shared" si="0"/>
        <v>0</v>
      </c>
      <c r="R14" s="234">
        <v>20000</v>
      </c>
    </row>
    <row r="16" spans="1:18" s="6" customFormat="1" ht="9" customHeight="1">
      <c r="A16" s="7"/>
      <c r="B16" s="395"/>
      <c r="C16" s="395"/>
      <c r="D16" s="395"/>
      <c r="E16" s="395"/>
      <c r="F16" s="395"/>
      <c r="G16" s="395"/>
      <c r="H16" s="395"/>
      <c r="I16" s="395"/>
      <c r="J16" s="395"/>
      <c r="K16" s="395"/>
      <c r="L16" s="395"/>
      <c r="M16" s="395"/>
      <c r="N16" s="395"/>
      <c r="O16" s="395"/>
      <c r="P16" s="395"/>
      <c r="Q16" s="395"/>
      <c r="R16" s="395"/>
    </row>
    <row r="17" spans="1:18" s="6" customFormat="1" ht="26.25" customHeight="1">
      <c r="A17" s="7"/>
      <c r="B17" s="395"/>
      <c r="C17" s="395"/>
      <c r="D17" s="395"/>
      <c r="E17" s="395"/>
      <c r="F17" s="395"/>
      <c r="G17" s="395"/>
      <c r="H17" s="395"/>
      <c r="I17" s="395"/>
      <c r="J17" s="395"/>
      <c r="K17" s="395"/>
      <c r="L17" s="395"/>
      <c r="M17" s="395"/>
      <c r="N17" s="395"/>
      <c r="O17" s="395"/>
      <c r="P17" s="395"/>
      <c r="Q17" s="395"/>
      <c r="R17" s="395"/>
    </row>
    <row r="19" spans="2:4" ht="12.75">
      <c r="B19" s="93"/>
      <c r="C19" s="93"/>
      <c r="D19" s="93"/>
    </row>
  </sheetData>
  <sheetProtection/>
  <mergeCells count="22">
    <mergeCell ref="R8:R9"/>
    <mergeCell ref="H8:H9"/>
    <mergeCell ref="O7:R7"/>
    <mergeCell ref="G8:G9"/>
    <mergeCell ref="O8:O9"/>
    <mergeCell ref="P8:P9"/>
    <mergeCell ref="J8:J9"/>
    <mergeCell ref="K8:K9"/>
    <mergeCell ref="D7:D9"/>
    <mergeCell ref="C7:C9"/>
    <mergeCell ref="L8:L9"/>
    <mergeCell ref="N8:N9"/>
    <mergeCell ref="B17:R17"/>
    <mergeCell ref="N2:R2"/>
    <mergeCell ref="F4:N5"/>
    <mergeCell ref="B7:B9"/>
    <mergeCell ref="E7:E9"/>
    <mergeCell ref="F7:F9"/>
    <mergeCell ref="G7:J7"/>
    <mergeCell ref="K7:N7"/>
    <mergeCell ref="F3:N3"/>
    <mergeCell ref="B16:R16"/>
  </mergeCells>
  <printOptions horizontalCentered="1"/>
  <pageMargins left="0.1968503937007874" right="0"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I44"/>
  <sheetViews>
    <sheetView showGridLines="0" showZeros="0" zoomScale="75" zoomScaleNormal="7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W2"/>
    </sheetView>
  </sheetViews>
  <sheetFormatPr defaultColWidth="9.16015625" defaultRowHeight="12.75"/>
  <cols>
    <col min="1" max="1" width="31.83203125" style="16" customWidth="1"/>
    <col min="2" max="2" width="16.83203125" style="16" customWidth="1"/>
    <col min="3" max="3" width="14.16015625" style="16" customWidth="1"/>
    <col min="4" max="4" width="16.33203125" style="16" customWidth="1"/>
    <col min="5" max="5" width="20.16015625" style="17" customWidth="1"/>
    <col min="6" max="6" width="22.83203125" style="17" hidden="1" customWidth="1"/>
    <col min="7" max="9" width="22.83203125" style="17" customWidth="1"/>
    <col min="10" max="10" width="20" style="17" customWidth="1"/>
    <col min="11" max="12" width="20.66015625" style="17" customWidth="1"/>
    <col min="13" max="13" width="17.5" style="17" customWidth="1"/>
    <col min="14" max="14" width="22.83203125" style="16" hidden="1" customWidth="1"/>
    <col min="15" max="15" width="22.83203125" style="16" customWidth="1"/>
    <col min="16" max="17" width="18.16015625" style="16" customWidth="1"/>
    <col min="18" max="18" width="22.83203125" style="16" hidden="1" customWidth="1"/>
    <col min="19" max="19" width="18.83203125" style="16" customWidth="1"/>
    <col min="20" max="20" width="20" style="16" customWidth="1"/>
    <col min="21" max="21" width="18.33203125" style="16" customWidth="1"/>
    <col min="22" max="22" width="23.33203125" style="16" customWidth="1"/>
    <col min="23" max="23" width="18.66015625" style="16" customWidth="1"/>
    <col min="24" max="24" width="18.33203125" style="16" customWidth="1"/>
    <col min="25" max="25" width="21.33203125" style="16" customWidth="1"/>
    <col min="26" max="26" width="24.5" style="16" customWidth="1"/>
    <col min="27" max="27" width="21.33203125" style="16" customWidth="1"/>
    <col min="28" max="28" width="19.16015625" style="16" customWidth="1"/>
    <col min="29" max="29" width="19.33203125" style="16" customWidth="1"/>
    <col min="30" max="30" width="21.66015625" style="16" customWidth="1"/>
    <col min="31" max="31" width="19.33203125" style="16" customWidth="1"/>
    <col min="32" max="32" width="26.16015625" style="16" customWidth="1"/>
    <col min="33" max="33" width="37.33203125" style="16" customWidth="1"/>
    <col min="34" max="34" width="17.16015625" style="16" customWidth="1"/>
    <col min="35" max="35" width="20.16015625" style="16" customWidth="1"/>
    <col min="36" max="16384" width="9.16015625" style="16" customWidth="1"/>
  </cols>
  <sheetData>
    <row r="1" spans="1:23" ht="102" customHeight="1">
      <c r="A1" s="15"/>
      <c r="B1" s="15"/>
      <c r="C1" s="15"/>
      <c r="D1" s="15"/>
      <c r="E1" s="146"/>
      <c r="F1" s="146"/>
      <c r="G1" s="146"/>
      <c r="H1" s="146"/>
      <c r="I1" s="146"/>
      <c r="J1" s="146"/>
      <c r="K1" s="412" t="s">
        <v>64</v>
      </c>
      <c r="L1" s="412"/>
      <c r="M1" s="413"/>
      <c r="N1" s="413"/>
      <c r="O1" s="413"/>
      <c r="P1" s="413"/>
      <c r="Q1" s="413"/>
      <c r="R1" s="413"/>
      <c r="S1" s="413"/>
      <c r="T1" s="413"/>
      <c r="U1" s="413"/>
      <c r="V1" s="413"/>
      <c r="W1" s="413"/>
    </row>
    <row r="2" spans="1:23" ht="59.25" customHeight="1">
      <c r="A2" s="432" t="s">
        <v>227</v>
      </c>
      <c r="B2" s="432"/>
      <c r="C2" s="432"/>
      <c r="D2" s="432"/>
      <c r="E2" s="432"/>
      <c r="F2" s="432"/>
      <c r="G2" s="432"/>
      <c r="H2" s="432"/>
      <c r="I2" s="432"/>
      <c r="J2" s="432"/>
      <c r="K2" s="432"/>
      <c r="L2" s="432"/>
      <c r="M2" s="432"/>
      <c r="N2" s="432"/>
      <c r="O2" s="432"/>
      <c r="P2" s="432"/>
      <c r="Q2" s="432"/>
      <c r="R2" s="432"/>
      <c r="S2" s="432"/>
      <c r="T2" s="432"/>
      <c r="U2" s="432"/>
      <c r="V2" s="432"/>
      <c r="W2" s="432"/>
    </row>
    <row r="3" spans="5:20" ht="18" customHeight="1" hidden="1">
      <c r="E3" s="39"/>
      <c r="F3" s="39"/>
      <c r="G3" s="39"/>
      <c r="H3" s="39"/>
      <c r="I3" s="39"/>
      <c r="J3" s="39"/>
      <c r="K3" s="39"/>
      <c r="L3" s="39"/>
      <c r="M3" s="19"/>
      <c r="N3" s="18"/>
      <c r="O3" s="18"/>
      <c r="P3" s="18"/>
      <c r="Q3" s="18"/>
      <c r="R3" s="18"/>
      <c r="S3" s="18"/>
      <c r="T3" s="65" t="s">
        <v>571</v>
      </c>
    </row>
    <row r="4" spans="1:20" s="80" customFormat="1" ht="24" customHeight="1">
      <c r="A4" s="417" t="s">
        <v>556</v>
      </c>
      <c r="B4" s="420" t="s">
        <v>114</v>
      </c>
      <c r="C4" s="421"/>
      <c r="D4" s="414" t="s">
        <v>149</v>
      </c>
      <c r="E4" s="424" t="s">
        <v>121</v>
      </c>
      <c r="F4" s="425"/>
      <c r="G4" s="425"/>
      <c r="H4" s="425"/>
      <c r="I4" s="425"/>
      <c r="J4" s="425"/>
      <c r="K4" s="425"/>
      <c r="L4" s="425"/>
      <c r="M4" s="426"/>
      <c r="N4" s="424" t="s">
        <v>122</v>
      </c>
      <c r="O4" s="425"/>
      <c r="P4" s="425"/>
      <c r="Q4" s="425"/>
      <c r="R4" s="426"/>
      <c r="S4" s="430" t="s">
        <v>547</v>
      </c>
      <c r="T4" s="414" t="s">
        <v>150</v>
      </c>
    </row>
    <row r="5" spans="1:20" s="80" customFormat="1" ht="21.75" customHeight="1">
      <c r="A5" s="418"/>
      <c r="B5" s="422"/>
      <c r="C5" s="423"/>
      <c r="D5" s="415"/>
      <c r="E5" s="427" t="s">
        <v>544</v>
      </c>
      <c r="F5" s="428"/>
      <c r="G5" s="428"/>
      <c r="H5" s="428"/>
      <c r="I5" s="428"/>
      <c r="J5" s="428"/>
      <c r="K5" s="428"/>
      <c r="L5" s="428"/>
      <c r="M5" s="429"/>
      <c r="N5" s="424" t="s">
        <v>544</v>
      </c>
      <c r="O5" s="425"/>
      <c r="P5" s="425"/>
      <c r="Q5" s="425"/>
      <c r="R5" s="426"/>
      <c r="S5" s="431"/>
      <c r="T5" s="415"/>
    </row>
    <row r="6" spans="1:20" s="80" customFormat="1" ht="267" customHeight="1">
      <c r="A6" s="419"/>
      <c r="B6" s="145" t="s">
        <v>97</v>
      </c>
      <c r="C6" s="54" t="s">
        <v>221</v>
      </c>
      <c r="D6" s="416"/>
      <c r="E6" s="285" t="s">
        <v>131</v>
      </c>
      <c r="F6" s="286" t="s">
        <v>115</v>
      </c>
      <c r="G6" s="287" t="s">
        <v>116</v>
      </c>
      <c r="H6" s="287" t="s">
        <v>120</v>
      </c>
      <c r="I6" s="288" t="s">
        <v>126</v>
      </c>
      <c r="J6" s="288" t="s">
        <v>223</v>
      </c>
      <c r="K6" s="288" t="s">
        <v>133</v>
      </c>
      <c r="L6" s="288" t="s">
        <v>124</v>
      </c>
      <c r="M6" s="288" t="s">
        <v>134</v>
      </c>
      <c r="N6" s="287"/>
      <c r="O6" s="289" t="s">
        <v>125</v>
      </c>
      <c r="P6" s="287" t="s">
        <v>123</v>
      </c>
      <c r="Q6" s="287" t="s">
        <v>238</v>
      </c>
      <c r="R6" s="287" t="s">
        <v>212</v>
      </c>
      <c r="S6" s="431"/>
      <c r="T6" s="416"/>
    </row>
    <row r="7" spans="1:20" ht="18" customHeight="1" hidden="1">
      <c r="A7" s="141"/>
      <c r="B7" s="38"/>
      <c r="C7" s="38"/>
      <c r="D7" s="152"/>
      <c r="E7" s="149"/>
      <c r="F7" s="147"/>
      <c r="G7" s="147"/>
      <c r="H7" s="148"/>
      <c r="I7" s="148"/>
      <c r="J7" s="148"/>
      <c r="K7" s="148"/>
      <c r="L7" s="148"/>
      <c r="M7" s="37"/>
      <c r="N7" s="37"/>
      <c r="O7" s="37"/>
      <c r="P7" s="37"/>
      <c r="Q7" s="37"/>
      <c r="R7" s="37"/>
      <c r="S7" s="238"/>
      <c r="T7" s="38"/>
    </row>
    <row r="8" spans="1:20" ht="15.75" customHeight="1">
      <c r="A8" s="141" t="s">
        <v>153</v>
      </c>
      <c r="B8" s="38"/>
      <c r="C8" s="38"/>
      <c r="D8" s="152">
        <v>74469</v>
      </c>
      <c r="E8" s="149"/>
      <c r="F8" s="147"/>
      <c r="G8" s="147"/>
      <c r="H8" s="148"/>
      <c r="I8" s="148"/>
      <c r="J8" s="148"/>
      <c r="K8" s="148"/>
      <c r="L8" s="148"/>
      <c r="M8" s="37"/>
      <c r="N8" s="37"/>
      <c r="O8" s="37"/>
      <c r="P8" s="37"/>
      <c r="Q8" s="37"/>
      <c r="R8" s="37"/>
      <c r="S8" s="238"/>
      <c r="T8" s="155" t="s">
        <v>230</v>
      </c>
    </row>
    <row r="9" spans="1:20" ht="15.75" customHeight="1">
      <c r="A9" s="141" t="s">
        <v>154</v>
      </c>
      <c r="B9" s="38"/>
      <c r="C9" s="38"/>
      <c r="D9" s="152">
        <v>50675</v>
      </c>
      <c r="E9" s="149"/>
      <c r="F9" s="147"/>
      <c r="G9" s="147"/>
      <c r="H9" s="148"/>
      <c r="I9" s="148"/>
      <c r="J9" s="148"/>
      <c r="K9" s="148"/>
      <c r="L9" s="148"/>
      <c r="M9" s="37"/>
      <c r="N9" s="37"/>
      <c r="O9" s="37"/>
      <c r="P9" s="37"/>
      <c r="Q9" s="37"/>
      <c r="R9" s="37"/>
      <c r="S9" s="37"/>
      <c r="T9" s="155" t="s">
        <v>635</v>
      </c>
    </row>
    <row r="10" spans="1:20" ht="15.75" customHeight="1">
      <c r="A10" s="141" t="s">
        <v>155</v>
      </c>
      <c r="B10" s="38"/>
      <c r="C10" s="38"/>
      <c r="D10" s="152">
        <v>356971</v>
      </c>
      <c r="E10" s="37"/>
      <c r="F10" s="37"/>
      <c r="G10" s="37"/>
      <c r="H10" s="37"/>
      <c r="I10" s="37"/>
      <c r="J10" s="37"/>
      <c r="K10" s="37"/>
      <c r="L10" s="37"/>
      <c r="M10" s="37"/>
      <c r="N10" s="37"/>
      <c r="O10" s="37"/>
      <c r="P10" s="37"/>
      <c r="Q10" s="37"/>
      <c r="R10" s="37"/>
      <c r="S10" s="37"/>
      <c r="T10" s="155"/>
    </row>
    <row r="11" spans="1:20" ht="15" customHeight="1">
      <c r="A11" s="141" t="s">
        <v>156</v>
      </c>
      <c r="B11" s="38"/>
      <c r="C11" s="38"/>
      <c r="D11" s="152">
        <v>10353</v>
      </c>
      <c r="E11" s="37"/>
      <c r="F11" s="37"/>
      <c r="G11" s="37"/>
      <c r="H11" s="37"/>
      <c r="I11" s="37"/>
      <c r="J11" s="37"/>
      <c r="K11" s="37"/>
      <c r="L11" s="37"/>
      <c r="M11" s="37"/>
      <c r="N11" s="37"/>
      <c r="O11" s="37"/>
      <c r="P11" s="37"/>
      <c r="Q11" s="37"/>
      <c r="R11" s="37"/>
      <c r="S11" s="37"/>
      <c r="T11" s="155" t="s">
        <v>231</v>
      </c>
    </row>
    <row r="12" spans="1:20" ht="16.5" customHeight="1">
      <c r="A12" s="141" t="s">
        <v>157</v>
      </c>
      <c r="B12" s="38"/>
      <c r="C12" s="38"/>
      <c r="D12" s="152">
        <v>29061</v>
      </c>
      <c r="E12" s="37"/>
      <c r="F12" s="37"/>
      <c r="G12" s="37"/>
      <c r="H12" s="37"/>
      <c r="I12" s="37"/>
      <c r="J12" s="37"/>
      <c r="K12" s="37"/>
      <c r="L12" s="37"/>
      <c r="M12" s="37"/>
      <c r="N12" s="37"/>
      <c r="O12" s="37"/>
      <c r="P12" s="37"/>
      <c r="Q12" s="37"/>
      <c r="R12" s="37"/>
      <c r="S12" s="37"/>
      <c r="T12" s="155" t="s">
        <v>230</v>
      </c>
    </row>
    <row r="13" spans="1:20" ht="18" customHeight="1">
      <c r="A13" s="141" t="s">
        <v>158</v>
      </c>
      <c r="B13" s="38"/>
      <c r="C13" s="38"/>
      <c r="D13" s="152">
        <v>24944</v>
      </c>
      <c r="E13" s="37"/>
      <c r="F13" s="37"/>
      <c r="G13" s="37"/>
      <c r="H13" s="37"/>
      <c r="I13" s="37"/>
      <c r="J13" s="37"/>
      <c r="K13" s="37"/>
      <c r="L13" s="37"/>
      <c r="M13" s="37"/>
      <c r="N13" s="37"/>
      <c r="O13" s="37"/>
      <c r="P13" s="37"/>
      <c r="Q13" s="37"/>
      <c r="R13" s="37"/>
      <c r="S13" s="37"/>
      <c r="T13" s="155" t="s">
        <v>337</v>
      </c>
    </row>
    <row r="14" spans="1:20" ht="17.25" customHeight="1">
      <c r="A14" s="141" t="s">
        <v>159</v>
      </c>
      <c r="B14" s="38"/>
      <c r="C14" s="38"/>
      <c r="D14" s="152">
        <v>461259</v>
      </c>
      <c r="E14" s="37"/>
      <c r="F14" s="37"/>
      <c r="G14" s="37"/>
      <c r="H14" s="37"/>
      <c r="I14" s="37"/>
      <c r="J14" s="37"/>
      <c r="K14" s="37"/>
      <c r="L14" s="37"/>
      <c r="M14" s="37"/>
      <c r="N14" s="37"/>
      <c r="O14" s="37"/>
      <c r="P14" s="37"/>
      <c r="Q14" s="37"/>
      <c r="R14" s="37"/>
      <c r="S14" s="37"/>
      <c r="T14" s="155" t="s">
        <v>233</v>
      </c>
    </row>
    <row r="15" spans="1:20" ht="16.5" customHeight="1">
      <c r="A15" s="141" t="s">
        <v>160</v>
      </c>
      <c r="B15" s="38"/>
      <c r="C15" s="38"/>
      <c r="D15" s="152">
        <v>30635</v>
      </c>
      <c r="E15" s="37"/>
      <c r="F15" s="37"/>
      <c r="G15" s="37"/>
      <c r="H15" s="37"/>
      <c r="I15" s="37"/>
      <c r="J15" s="37"/>
      <c r="K15" s="37"/>
      <c r="L15" s="37"/>
      <c r="M15" s="37"/>
      <c r="N15" s="37"/>
      <c r="O15" s="37"/>
      <c r="P15" s="37"/>
      <c r="Q15" s="37"/>
      <c r="R15" s="37"/>
      <c r="S15" s="37"/>
      <c r="T15" s="155" t="s">
        <v>231</v>
      </c>
    </row>
    <row r="16" spans="1:20" ht="18.75" customHeight="1">
      <c r="A16" s="141" t="s">
        <v>229</v>
      </c>
      <c r="B16" s="38"/>
      <c r="C16" s="38"/>
      <c r="D16" s="152">
        <v>38990</v>
      </c>
      <c r="E16" s="37"/>
      <c r="F16" s="37"/>
      <c r="G16" s="37"/>
      <c r="H16" s="37"/>
      <c r="I16" s="37"/>
      <c r="J16" s="37"/>
      <c r="K16" s="37"/>
      <c r="L16" s="37"/>
      <c r="M16" s="37"/>
      <c r="N16" s="37"/>
      <c r="O16" s="37"/>
      <c r="P16" s="37"/>
      <c r="Q16" s="37"/>
      <c r="R16" s="37"/>
      <c r="S16" s="37"/>
      <c r="T16" s="155" t="s">
        <v>643</v>
      </c>
    </row>
    <row r="17" spans="1:20" ht="16.5" customHeight="1">
      <c r="A17" s="141" t="s">
        <v>161</v>
      </c>
      <c r="B17" s="38"/>
      <c r="C17" s="38"/>
      <c r="D17" s="152">
        <v>32997</v>
      </c>
      <c r="E17" s="37"/>
      <c r="F17" s="37"/>
      <c r="G17" s="37"/>
      <c r="H17" s="37"/>
      <c r="I17" s="37"/>
      <c r="J17" s="37"/>
      <c r="K17" s="37"/>
      <c r="L17" s="37"/>
      <c r="M17" s="37"/>
      <c r="N17" s="37"/>
      <c r="O17" s="37"/>
      <c r="P17" s="37"/>
      <c r="Q17" s="37"/>
      <c r="R17" s="37"/>
      <c r="S17" s="37"/>
      <c r="T17" s="155" t="s">
        <v>635</v>
      </c>
    </row>
    <row r="18" spans="1:20" ht="18" customHeight="1">
      <c r="A18" s="141" t="s">
        <v>162</v>
      </c>
      <c r="B18" s="38"/>
      <c r="C18" s="38"/>
      <c r="D18" s="152">
        <v>19132</v>
      </c>
      <c r="E18" s="37"/>
      <c r="F18" s="37"/>
      <c r="G18" s="37"/>
      <c r="H18" s="37"/>
      <c r="I18" s="37"/>
      <c r="J18" s="37"/>
      <c r="K18" s="37"/>
      <c r="L18" s="37"/>
      <c r="M18" s="37"/>
      <c r="N18" s="37"/>
      <c r="O18" s="37"/>
      <c r="P18" s="37"/>
      <c r="Q18" s="37"/>
      <c r="R18" s="37"/>
      <c r="S18" s="37"/>
      <c r="T18" s="155"/>
    </row>
    <row r="19" spans="1:20" ht="17.25" customHeight="1">
      <c r="A19" s="141" t="s">
        <v>163</v>
      </c>
      <c r="B19" s="38"/>
      <c r="C19" s="38"/>
      <c r="D19" s="152">
        <v>19314</v>
      </c>
      <c r="E19" s="37"/>
      <c r="F19" s="37"/>
      <c r="G19" s="37"/>
      <c r="H19" s="37"/>
      <c r="I19" s="37"/>
      <c r="J19" s="37"/>
      <c r="K19" s="37"/>
      <c r="L19" s="37"/>
      <c r="M19" s="37"/>
      <c r="N19" s="37"/>
      <c r="O19" s="37"/>
      <c r="P19" s="37"/>
      <c r="Q19" s="37"/>
      <c r="R19" s="37"/>
      <c r="S19" s="37"/>
      <c r="T19" s="155" t="s">
        <v>635</v>
      </c>
    </row>
    <row r="20" spans="1:20" ht="16.5" customHeight="1">
      <c r="A20" s="141" t="s">
        <v>164</v>
      </c>
      <c r="B20" s="38"/>
      <c r="C20" s="38"/>
      <c r="D20" s="152">
        <v>27305</v>
      </c>
      <c r="E20" s="37"/>
      <c r="F20" s="37"/>
      <c r="G20" s="37"/>
      <c r="H20" s="37"/>
      <c r="I20" s="37"/>
      <c r="J20" s="37"/>
      <c r="K20" s="37"/>
      <c r="L20" s="37"/>
      <c r="M20" s="37"/>
      <c r="N20" s="37"/>
      <c r="O20" s="37"/>
      <c r="P20" s="37"/>
      <c r="Q20" s="37"/>
      <c r="R20" s="37"/>
      <c r="S20" s="37"/>
      <c r="T20" s="155" t="s">
        <v>635</v>
      </c>
    </row>
    <row r="21" spans="1:20" ht="15.75" customHeight="1">
      <c r="A21" s="141" t="s">
        <v>165</v>
      </c>
      <c r="B21" s="38"/>
      <c r="C21" s="38"/>
      <c r="D21" s="152">
        <v>27426</v>
      </c>
      <c r="E21" s="37"/>
      <c r="F21" s="37"/>
      <c r="G21" s="37"/>
      <c r="H21" s="37"/>
      <c r="I21" s="37"/>
      <c r="J21" s="37"/>
      <c r="K21" s="37"/>
      <c r="L21" s="37"/>
      <c r="M21" s="37"/>
      <c r="N21" s="37"/>
      <c r="O21" s="37"/>
      <c r="P21" s="37"/>
      <c r="Q21" s="37"/>
      <c r="R21" s="37"/>
      <c r="S21" s="37"/>
      <c r="T21" s="155" t="s">
        <v>643</v>
      </c>
    </row>
    <row r="22" spans="1:20" ht="15.75" customHeight="1">
      <c r="A22" s="141" t="s">
        <v>166</v>
      </c>
      <c r="B22" s="38"/>
      <c r="C22" s="38"/>
      <c r="D22" s="152">
        <v>178635</v>
      </c>
      <c r="E22" s="37"/>
      <c r="F22" s="37"/>
      <c r="G22" s="37"/>
      <c r="H22" s="37"/>
      <c r="I22" s="37"/>
      <c r="J22" s="37"/>
      <c r="K22" s="37"/>
      <c r="L22" s="37"/>
      <c r="M22" s="37"/>
      <c r="N22" s="37"/>
      <c r="O22" s="37"/>
      <c r="P22" s="37"/>
      <c r="Q22" s="37"/>
      <c r="R22" s="37"/>
      <c r="S22" s="37"/>
      <c r="T22" s="155"/>
    </row>
    <row r="23" spans="1:20" ht="18" customHeight="1">
      <c r="A23" s="141" t="s">
        <v>167</v>
      </c>
      <c r="B23" s="38"/>
      <c r="C23" s="38"/>
      <c r="D23" s="152">
        <v>24218</v>
      </c>
      <c r="E23" s="37"/>
      <c r="F23" s="37"/>
      <c r="G23" s="37"/>
      <c r="H23" s="37"/>
      <c r="I23" s="37"/>
      <c r="J23" s="37"/>
      <c r="K23" s="37"/>
      <c r="L23" s="37"/>
      <c r="M23" s="37"/>
      <c r="N23" s="37"/>
      <c r="O23" s="37"/>
      <c r="P23" s="37"/>
      <c r="Q23" s="37"/>
      <c r="R23" s="37"/>
      <c r="S23" s="37"/>
      <c r="T23" s="155" t="s">
        <v>635</v>
      </c>
    </row>
    <row r="24" spans="1:20" ht="16.5" customHeight="1">
      <c r="A24" s="141" t="s">
        <v>168</v>
      </c>
      <c r="B24" s="38"/>
      <c r="C24" s="38"/>
      <c r="D24" s="152">
        <v>12351</v>
      </c>
      <c r="E24" s="37"/>
      <c r="F24" s="37"/>
      <c r="G24" s="37"/>
      <c r="H24" s="37"/>
      <c r="I24" s="37"/>
      <c r="J24" s="37"/>
      <c r="K24" s="37"/>
      <c r="L24" s="37"/>
      <c r="M24" s="37"/>
      <c r="N24" s="37"/>
      <c r="O24" s="37"/>
      <c r="P24" s="37"/>
      <c r="Q24" s="37"/>
      <c r="R24" s="37"/>
      <c r="S24" s="37"/>
      <c r="T24" s="155" t="s">
        <v>230</v>
      </c>
    </row>
    <row r="25" spans="1:20" ht="17.25" customHeight="1">
      <c r="A25" s="141" t="s">
        <v>169</v>
      </c>
      <c r="B25" s="38"/>
      <c r="C25" s="38"/>
      <c r="D25" s="152">
        <v>27790</v>
      </c>
      <c r="E25" s="37"/>
      <c r="F25" s="37"/>
      <c r="G25" s="37"/>
      <c r="H25" s="37"/>
      <c r="I25" s="37"/>
      <c r="J25" s="37"/>
      <c r="K25" s="37"/>
      <c r="L25" s="37"/>
      <c r="M25" s="37"/>
      <c r="N25" s="37"/>
      <c r="O25" s="37"/>
      <c r="P25" s="37"/>
      <c r="Q25" s="37"/>
      <c r="R25" s="37"/>
      <c r="S25" s="37"/>
      <c r="T25" s="155"/>
    </row>
    <row r="26" spans="1:20" ht="16.5" customHeight="1">
      <c r="A26" s="141" t="s">
        <v>170</v>
      </c>
      <c r="B26" s="38"/>
      <c r="C26" s="38"/>
      <c r="D26" s="152">
        <v>64661</v>
      </c>
      <c r="E26" s="37"/>
      <c r="F26" s="37"/>
      <c r="G26" s="37"/>
      <c r="H26" s="37"/>
      <c r="I26" s="37"/>
      <c r="J26" s="37"/>
      <c r="K26" s="37"/>
      <c r="L26" s="37"/>
      <c r="M26" s="37"/>
      <c r="N26" s="37"/>
      <c r="O26" s="37"/>
      <c r="P26" s="37"/>
      <c r="Q26" s="37"/>
      <c r="R26" s="37"/>
      <c r="S26" s="37"/>
      <c r="T26" s="155" t="s">
        <v>232</v>
      </c>
    </row>
    <row r="27" spans="1:20" ht="16.5" customHeight="1">
      <c r="A27" s="141" t="s">
        <v>171</v>
      </c>
      <c r="B27" s="38"/>
      <c r="C27" s="38"/>
      <c r="D27" s="152">
        <v>52068</v>
      </c>
      <c r="E27" s="37"/>
      <c r="F27" s="37"/>
      <c r="G27" s="37"/>
      <c r="H27" s="37"/>
      <c r="I27" s="37"/>
      <c r="J27" s="37"/>
      <c r="K27" s="37"/>
      <c r="L27" s="37"/>
      <c r="M27" s="37"/>
      <c r="N27" s="37"/>
      <c r="O27" s="37"/>
      <c r="P27" s="37"/>
      <c r="Q27" s="37"/>
      <c r="R27" s="37"/>
      <c r="S27" s="37"/>
      <c r="T27" s="155" t="s">
        <v>232</v>
      </c>
    </row>
    <row r="28" spans="1:20" ht="17.25" customHeight="1">
      <c r="A28" s="141" t="s">
        <v>172</v>
      </c>
      <c r="B28" s="38"/>
      <c r="C28" s="38"/>
      <c r="D28" s="152">
        <v>19919</v>
      </c>
      <c r="E28" s="37"/>
      <c r="F28" s="37"/>
      <c r="G28" s="37"/>
      <c r="H28" s="37"/>
      <c r="I28" s="37"/>
      <c r="J28" s="37"/>
      <c r="K28" s="37"/>
      <c r="L28" s="37"/>
      <c r="M28" s="37"/>
      <c r="N28" s="37"/>
      <c r="O28" s="37"/>
      <c r="P28" s="37"/>
      <c r="Q28" s="37"/>
      <c r="R28" s="37"/>
      <c r="S28" s="37"/>
      <c r="T28" s="155" t="s">
        <v>635</v>
      </c>
    </row>
    <row r="29" spans="1:20" ht="15.75" customHeight="1">
      <c r="A29" s="141" t="s">
        <v>173</v>
      </c>
      <c r="B29" s="38"/>
      <c r="C29" s="38"/>
      <c r="D29" s="152">
        <v>24399</v>
      </c>
      <c r="E29" s="37"/>
      <c r="F29" s="37"/>
      <c r="G29" s="37"/>
      <c r="H29" s="37"/>
      <c r="I29" s="37"/>
      <c r="J29" s="37"/>
      <c r="K29" s="37"/>
      <c r="L29" s="37"/>
      <c r="M29" s="37"/>
      <c r="N29" s="37"/>
      <c r="O29" s="37"/>
      <c r="P29" s="37"/>
      <c r="Q29" s="37"/>
      <c r="R29" s="37"/>
      <c r="S29" s="37"/>
      <c r="T29" s="155" t="s">
        <v>231</v>
      </c>
    </row>
    <row r="30" spans="1:20" ht="16.5" customHeight="1">
      <c r="A30" s="141" t="s">
        <v>174</v>
      </c>
      <c r="B30" s="38"/>
      <c r="C30" s="38"/>
      <c r="D30" s="152">
        <v>267693</v>
      </c>
      <c r="E30" s="37"/>
      <c r="F30" s="37"/>
      <c r="G30" s="37"/>
      <c r="H30" s="37"/>
      <c r="I30" s="37"/>
      <c r="J30" s="37"/>
      <c r="K30" s="37"/>
      <c r="L30" s="37"/>
      <c r="M30" s="37"/>
      <c r="N30" s="37"/>
      <c r="O30" s="37"/>
      <c r="P30" s="37"/>
      <c r="Q30" s="37"/>
      <c r="R30" s="37"/>
      <c r="S30" s="37"/>
      <c r="T30" s="155"/>
    </row>
    <row r="31" spans="1:20" ht="17.25" customHeight="1">
      <c r="A31" s="141" t="s">
        <v>175</v>
      </c>
      <c r="B31" s="38"/>
      <c r="C31" s="38"/>
      <c r="D31" s="152">
        <v>28032</v>
      </c>
      <c r="E31" s="37"/>
      <c r="F31" s="37"/>
      <c r="G31" s="37"/>
      <c r="H31" s="37"/>
      <c r="I31" s="37"/>
      <c r="J31" s="37"/>
      <c r="K31" s="37"/>
      <c r="L31" s="37"/>
      <c r="M31" s="37"/>
      <c r="N31" s="37"/>
      <c r="O31" s="37"/>
      <c r="P31" s="37"/>
      <c r="Q31" s="37"/>
      <c r="R31" s="37"/>
      <c r="S31" s="37"/>
      <c r="T31" s="155" t="s">
        <v>129</v>
      </c>
    </row>
    <row r="32" spans="1:20" ht="18" customHeight="1">
      <c r="A32" s="142" t="s">
        <v>111</v>
      </c>
      <c r="B32" s="38"/>
      <c r="C32" s="38"/>
      <c r="D32" s="243">
        <f>D31+D30+D29+D28+D27+D26+D25+D24+D23+D22+D21+D20+D19+D18+D17+D16+D15+D14+D13+D12+D11+D10+D9+D8+D7</f>
        <v>1903297</v>
      </c>
      <c r="E32" s="37"/>
      <c r="F32" s="37"/>
      <c r="G32" s="37"/>
      <c r="H32" s="37"/>
      <c r="I32" s="37"/>
      <c r="J32" s="37"/>
      <c r="K32" s="37"/>
      <c r="L32" s="37"/>
      <c r="M32" s="37"/>
      <c r="N32" s="37"/>
      <c r="O32" s="37"/>
      <c r="P32" s="37"/>
      <c r="Q32" s="37"/>
      <c r="R32" s="37"/>
      <c r="S32" s="37"/>
      <c r="T32" s="243">
        <f>T31+T30+T29+T28+T27+T26+T25+T24+T23+T22+T21+T20+T19+T18+T17+T16+T15+T14+T13+T12+T11+T10+T9+T8+T7</f>
        <v>3820000</v>
      </c>
    </row>
    <row r="33" spans="1:20" ht="23.25" customHeight="1">
      <c r="A33" s="143" t="s">
        <v>176</v>
      </c>
      <c r="B33" s="38"/>
      <c r="C33" s="38"/>
      <c r="D33" s="239"/>
      <c r="E33" s="37"/>
      <c r="F33" s="37"/>
      <c r="G33" s="37"/>
      <c r="H33" s="37"/>
      <c r="I33" s="37"/>
      <c r="J33" s="37"/>
      <c r="K33" s="37"/>
      <c r="L33" s="37"/>
      <c r="M33" s="37"/>
      <c r="N33" s="37"/>
      <c r="O33" s="37"/>
      <c r="P33" s="37"/>
      <c r="Q33" s="37"/>
      <c r="R33" s="37"/>
      <c r="S33" s="37"/>
      <c r="T33" s="155" t="s">
        <v>491</v>
      </c>
    </row>
    <row r="34" spans="1:20" ht="18" customHeight="1">
      <c r="A34" s="143" t="s">
        <v>112</v>
      </c>
      <c r="B34" s="155" t="s">
        <v>228</v>
      </c>
      <c r="C34" s="155" t="s">
        <v>199</v>
      </c>
      <c r="D34" s="239"/>
      <c r="E34" s="152">
        <v>17693000</v>
      </c>
      <c r="F34" s="152"/>
      <c r="G34" s="152">
        <v>7666700</v>
      </c>
      <c r="H34" s="152">
        <v>8075600</v>
      </c>
      <c r="I34" s="152">
        <v>449100</v>
      </c>
      <c r="J34" s="152">
        <v>348700</v>
      </c>
      <c r="K34" s="375">
        <v>26101500</v>
      </c>
      <c r="L34" s="375">
        <v>255300</v>
      </c>
      <c r="M34" s="375">
        <v>22168000</v>
      </c>
      <c r="N34" s="150"/>
      <c r="O34" s="152">
        <v>24300</v>
      </c>
      <c r="P34" s="152">
        <v>4500</v>
      </c>
      <c r="Q34" s="152">
        <v>31500</v>
      </c>
      <c r="R34" s="152"/>
      <c r="S34" s="242">
        <f>E34+F34+G34+H34+I34+J34+K34+M34+O34+P34+R34+L34+Q34</f>
        <v>82818200</v>
      </c>
      <c r="T34" s="151"/>
    </row>
    <row r="35" spans="1:20" ht="18" customHeight="1">
      <c r="A35" s="144" t="s">
        <v>113</v>
      </c>
      <c r="B35" s="240">
        <f>B32+B34</f>
        <v>5108900</v>
      </c>
      <c r="C35" s="240">
        <f>C32+C34</f>
        <v>7994400</v>
      </c>
      <c r="D35" s="239"/>
      <c r="E35" s="240">
        <f aca="true" t="shared" si="0" ref="E35:M35">E32+E34</f>
        <v>17693000</v>
      </c>
      <c r="F35" s="240">
        <f t="shared" si="0"/>
        <v>0</v>
      </c>
      <c r="G35" s="240">
        <f t="shared" si="0"/>
        <v>7666700</v>
      </c>
      <c r="H35" s="240">
        <f t="shared" si="0"/>
        <v>8075600</v>
      </c>
      <c r="I35" s="240">
        <f t="shared" si="0"/>
        <v>449100</v>
      </c>
      <c r="J35" s="240">
        <f t="shared" si="0"/>
        <v>348700</v>
      </c>
      <c r="K35" s="240">
        <f t="shared" si="0"/>
        <v>26101500</v>
      </c>
      <c r="L35" s="240">
        <f t="shared" si="0"/>
        <v>255300</v>
      </c>
      <c r="M35" s="240">
        <f t="shared" si="0"/>
        <v>22168000</v>
      </c>
      <c r="N35" s="241"/>
      <c r="O35" s="240">
        <f>O32+O34</f>
        <v>24300</v>
      </c>
      <c r="P35" s="240">
        <f>P32+P34</f>
        <v>4500</v>
      </c>
      <c r="Q35" s="240">
        <f>Q32+Q34</f>
        <v>31500</v>
      </c>
      <c r="R35" s="240">
        <f>R32+R34</f>
        <v>0</v>
      </c>
      <c r="S35" s="240">
        <f>S32+S34</f>
        <v>82818200</v>
      </c>
      <c r="T35" s="240">
        <f>T32+T33</f>
        <v>5020000</v>
      </c>
    </row>
    <row r="36" spans="1:20" ht="23.25" customHeight="1" hidden="1">
      <c r="A36" s="81"/>
      <c r="B36" s="38"/>
      <c r="C36" s="38"/>
      <c r="D36" s="38"/>
      <c r="E36" s="37"/>
      <c r="F36" s="37"/>
      <c r="G36" s="37"/>
      <c r="H36" s="37"/>
      <c r="I36" s="37"/>
      <c r="J36" s="37"/>
      <c r="K36" s="37"/>
      <c r="L36" s="37"/>
      <c r="M36" s="37"/>
      <c r="N36" s="37"/>
      <c r="O36" s="37"/>
      <c r="P36" s="37"/>
      <c r="Q36" s="37"/>
      <c r="R36" s="37"/>
      <c r="S36" s="37"/>
      <c r="T36" s="38"/>
    </row>
    <row r="37" spans="1:20" ht="23.25" customHeight="1" hidden="1">
      <c r="A37" s="81"/>
      <c r="B37" s="38"/>
      <c r="C37" s="38"/>
      <c r="D37" s="38"/>
      <c r="E37" s="37"/>
      <c r="F37" s="37"/>
      <c r="G37" s="37"/>
      <c r="H37" s="37"/>
      <c r="I37" s="37"/>
      <c r="J37" s="37"/>
      <c r="K37" s="37"/>
      <c r="L37" s="37"/>
      <c r="M37" s="37"/>
      <c r="N37" s="37"/>
      <c r="O37" s="37"/>
      <c r="P37" s="37"/>
      <c r="Q37" s="37"/>
      <c r="R37" s="37"/>
      <c r="S37" s="37"/>
      <c r="T37" s="38"/>
    </row>
    <row r="38" spans="1:20" ht="39.75" customHeight="1" hidden="1">
      <c r="A38" s="82"/>
      <c r="B38" s="38"/>
      <c r="C38" s="38"/>
      <c r="D38" s="38"/>
      <c r="E38" s="37"/>
      <c r="F38" s="37"/>
      <c r="G38" s="37"/>
      <c r="H38" s="37"/>
      <c r="I38" s="37"/>
      <c r="J38" s="37"/>
      <c r="K38" s="37"/>
      <c r="L38" s="37"/>
      <c r="M38" s="37"/>
      <c r="N38" s="37"/>
      <c r="O38" s="37"/>
      <c r="P38" s="37"/>
      <c r="Q38" s="37"/>
      <c r="R38" s="37"/>
      <c r="S38" s="37"/>
      <c r="T38" s="38"/>
    </row>
    <row r="39" spans="1:35" s="20" customFormat="1" ht="31.5" customHeight="1">
      <c r="A39" s="16"/>
      <c r="B39" s="16"/>
      <c r="C39" s="16"/>
      <c r="D39" s="16"/>
      <c r="E39" s="17"/>
      <c r="F39" s="17"/>
      <c r="G39" s="17"/>
      <c r="H39" s="17"/>
      <c r="I39" s="17"/>
      <c r="J39" s="17"/>
      <c r="K39" s="17"/>
      <c r="L39" s="17"/>
      <c r="M39" s="17"/>
      <c r="N39" s="16"/>
      <c r="O39" s="16"/>
      <c r="P39" s="16"/>
      <c r="Q39" s="16"/>
      <c r="R39" s="16"/>
      <c r="S39" s="16"/>
      <c r="T39" s="16"/>
      <c r="U39" s="16"/>
      <c r="V39" s="16"/>
      <c r="W39" s="16"/>
      <c r="X39" s="16"/>
      <c r="Y39" s="16"/>
      <c r="Z39" s="16"/>
      <c r="AA39" s="16"/>
      <c r="AB39" s="16"/>
      <c r="AC39" s="16"/>
      <c r="AD39" s="16"/>
      <c r="AE39" s="16"/>
      <c r="AF39" s="16"/>
      <c r="AG39" s="16"/>
      <c r="AH39" s="16"/>
      <c r="AI39" s="16"/>
    </row>
    <row r="41" spans="1:35" s="21" customFormat="1" ht="12.75">
      <c r="A41" s="2"/>
      <c r="B41" s="16"/>
      <c r="C41" s="16"/>
      <c r="D41" s="16"/>
      <c r="E41" s="17"/>
      <c r="F41" s="17"/>
      <c r="G41" s="17"/>
      <c r="H41" s="17"/>
      <c r="I41" s="17"/>
      <c r="J41" s="17"/>
      <c r="K41" s="17"/>
      <c r="L41" s="17"/>
      <c r="M41" s="17"/>
      <c r="N41" s="16"/>
      <c r="O41" s="16"/>
      <c r="P41" s="16"/>
      <c r="Q41" s="16"/>
      <c r="R41" s="16"/>
      <c r="S41" s="16"/>
      <c r="T41" s="16"/>
      <c r="U41" s="16"/>
      <c r="V41" s="16"/>
      <c r="W41" s="16"/>
      <c r="X41" s="16"/>
      <c r="Y41" s="16"/>
      <c r="Z41" s="16"/>
      <c r="AA41" s="16"/>
      <c r="AB41" s="16"/>
      <c r="AC41" s="16"/>
      <c r="AD41" s="16"/>
      <c r="AE41" s="16"/>
      <c r="AF41" s="16"/>
      <c r="AG41" s="16"/>
      <c r="AH41" s="16"/>
      <c r="AI41" s="16"/>
    </row>
    <row r="42" spans="1:35" s="21" customFormat="1" ht="12.75">
      <c r="A42" s="16"/>
      <c r="B42" s="16"/>
      <c r="C42" s="16"/>
      <c r="D42" s="16"/>
      <c r="E42" s="17"/>
      <c r="F42" s="17"/>
      <c r="G42" s="17"/>
      <c r="H42" s="17"/>
      <c r="I42" s="17"/>
      <c r="J42" s="17"/>
      <c r="K42" s="17"/>
      <c r="L42" s="17"/>
      <c r="M42" s="17"/>
      <c r="N42" s="16"/>
      <c r="O42" s="16"/>
      <c r="P42" s="16"/>
      <c r="Q42" s="16"/>
      <c r="R42" s="16"/>
      <c r="S42" s="16"/>
      <c r="T42" s="16"/>
      <c r="U42" s="16"/>
      <c r="V42" s="16"/>
      <c r="W42" s="16"/>
      <c r="X42" s="16"/>
      <c r="Y42" s="16"/>
      <c r="Z42" s="16"/>
      <c r="AA42" s="16"/>
      <c r="AB42" s="16"/>
      <c r="AC42" s="16"/>
      <c r="AD42" s="16"/>
      <c r="AE42" s="16"/>
      <c r="AF42" s="16"/>
      <c r="AG42" s="16"/>
      <c r="AH42" s="16"/>
      <c r="AI42" s="16"/>
    </row>
    <row r="43" spans="1:35" s="21" customFormat="1" ht="12.75">
      <c r="A43" s="16"/>
      <c r="B43" s="16"/>
      <c r="C43" s="16"/>
      <c r="D43" s="16"/>
      <c r="E43" s="17"/>
      <c r="F43" s="17"/>
      <c r="G43" s="17"/>
      <c r="H43" s="17"/>
      <c r="I43" s="17"/>
      <c r="J43" s="17"/>
      <c r="K43" s="17"/>
      <c r="L43" s="17"/>
      <c r="M43" s="17"/>
      <c r="N43" s="16"/>
      <c r="O43" s="16"/>
      <c r="P43" s="16"/>
      <c r="Q43" s="16"/>
      <c r="R43" s="16"/>
      <c r="S43" s="16"/>
      <c r="T43" s="16"/>
      <c r="U43" s="16"/>
      <c r="V43" s="16"/>
      <c r="W43" s="16"/>
      <c r="X43" s="16"/>
      <c r="Y43" s="16"/>
      <c r="Z43" s="16"/>
      <c r="AA43" s="16"/>
      <c r="AB43" s="16"/>
      <c r="AC43" s="16"/>
      <c r="AD43" s="16"/>
      <c r="AE43" s="16"/>
      <c r="AF43" s="16"/>
      <c r="AG43" s="16"/>
      <c r="AH43" s="16"/>
      <c r="AI43" s="16"/>
    </row>
    <row r="44" spans="1:35" s="21" customFormat="1" ht="12.75">
      <c r="A44" s="16"/>
      <c r="B44" s="16"/>
      <c r="C44" s="16"/>
      <c r="D44" s="16"/>
      <c r="E44" s="17"/>
      <c r="F44" s="17"/>
      <c r="G44" s="17"/>
      <c r="H44" s="17"/>
      <c r="I44" s="17"/>
      <c r="J44" s="17"/>
      <c r="K44" s="17"/>
      <c r="L44" s="17"/>
      <c r="M44" s="17"/>
      <c r="N44" s="16"/>
      <c r="O44" s="16"/>
      <c r="P44" s="16"/>
      <c r="Q44" s="16"/>
      <c r="R44" s="16"/>
      <c r="S44" s="16"/>
      <c r="T44" s="16"/>
      <c r="U44" s="16"/>
      <c r="V44" s="16"/>
      <c r="W44" s="16"/>
      <c r="X44" s="16"/>
      <c r="Y44" s="16"/>
      <c r="Z44" s="16"/>
      <c r="AA44" s="16"/>
      <c r="AB44" s="16"/>
      <c r="AC44" s="16"/>
      <c r="AD44" s="16"/>
      <c r="AE44" s="16"/>
      <c r="AF44" s="16"/>
      <c r="AG44" s="16"/>
      <c r="AH44" s="16"/>
      <c r="AI44" s="16"/>
    </row>
    <row r="68" ht="44.25" customHeight="1"/>
    <row r="81" ht="45.75" customHeight="1"/>
  </sheetData>
  <sheetProtection/>
  <mergeCells count="11">
    <mergeCell ref="N5:R5"/>
    <mergeCell ref="K1:W1"/>
    <mergeCell ref="T4:T6"/>
    <mergeCell ref="A4:A6"/>
    <mergeCell ref="B4:C5"/>
    <mergeCell ref="D4:D6"/>
    <mergeCell ref="E4:M4"/>
    <mergeCell ref="E5:M5"/>
    <mergeCell ref="N4:R4"/>
    <mergeCell ref="S4:S6"/>
    <mergeCell ref="A2:W2"/>
  </mergeCells>
  <hyperlinks>
    <hyperlink ref="A16" r:id="rId1" display="_ftnref1"/>
  </hyperlinks>
  <printOptions horizontalCentered="1"/>
  <pageMargins left="0.1968503937007874" right="0.1968503937007874" top="0.1968503937007874" bottom="0.1968503937007874" header="0.31496062992125984" footer="0.31496062992125984"/>
  <pageSetup fitToHeight="0" horizontalDpi="600" verticalDpi="600" orientation="landscape" paperSize="9" scale="46" r:id="rId2"/>
</worksheet>
</file>

<file path=xl/worksheets/sheet6.xml><?xml version="1.0" encoding="utf-8"?>
<worksheet xmlns="http://schemas.openxmlformats.org/spreadsheetml/2006/main" xmlns:r="http://schemas.openxmlformats.org/officeDocument/2006/relationships">
  <dimension ref="A1:T42"/>
  <sheetViews>
    <sheetView zoomScale="90" zoomScaleNormal="90" zoomScalePageLayoutView="0" workbookViewId="0" topLeftCell="D1">
      <selection activeCell="C3" sqref="C3:L3"/>
    </sheetView>
  </sheetViews>
  <sheetFormatPr defaultColWidth="9.16015625" defaultRowHeight="12.75"/>
  <cols>
    <col min="1" max="1" width="3.83203125" style="7" hidden="1" customWidth="1"/>
    <col min="2" max="2" width="15.16015625" style="74" hidden="1" customWidth="1"/>
    <col min="3" max="3" width="14" style="74" hidden="1" customWidth="1"/>
    <col min="4" max="5" width="14" style="74" customWidth="1"/>
    <col min="6" max="6" width="14.66015625" style="74" customWidth="1"/>
    <col min="7" max="7" width="32.66015625" style="7" customWidth="1"/>
    <col min="8" max="8" width="38.5" style="7" customWidth="1"/>
    <col min="9" max="9" width="14.83203125" style="7" customWidth="1"/>
    <col min="10" max="10" width="16.66015625" style="7" customWidth="1"/>
    <col min="11" max="11" width="18" style="7" customWidth="1"/>
    <col min="12" max="12" width="21.16015625" style="7" customWidth="1"/>
    <col min="13" max="13" width="4" style="7" customWidth="1"/>
    <col min="14" max="16384" width="9.16015625" style="6" customWidth="1"/>
  </cols>
  <sheetData>
    <row r="1" spans="1:13" s="34" customFormat="1" ht="22.5" customHeight="1">
      <c r="A1" s="33"/>
      <c r="B1" s="437"/>
      <c r="C1" s="437"/>
      <c r="D1" s="437"/>
      <c r="E1" s="437"/>
      <c r="F1" s="437"/>
      <c r="G1" s="437"/>
      <c r="H1" s="437"/>
      <c r="I1" s="437"/>
      <c r="J1" s="437"/>
      <c r="K1" s="437"/>
      <c r="L1" s="437"/>
      <c r="M1" s="437"/>
    </row>
    <row r="2" spans="9:13" ht="69.75" customHeight="1">
      <c r="I2" s="385" t="s">
        <v>65</v>
      </c>
      <c r="J2" s="385"/>
      <c r="K2" s="385"/>
      <c r="L2" s="385"/>
      <c r="M2" s="385"/>
    </row>
    <row r="3" spans="3:13" ht="33.75" customHeight="1">
      <c r="C3" s="440"/>
      <c r="D3" s="440"/>
      <c r="E3" s="440"/>
      <c r="F3" s="382"/>
      <c r="G3" s="382"/>
      <c r="H3" s="382"/>
      <c r="I3" s="382"/>
      <c r="J3" s="382"/>
      <c r="K3" s="382"/>
      <c r="L3" s="382"/>
      <c r="M3" s="235"/>
    </row>
    <row r="4" spans="1:13" ht="45" customHeight="1">
      <c r="A4" s="2"/>
      <c r="B4" s="380" t="s">
        <v>396</v>
      </c>
      <c r="C4" s="381"/>
      <c r="D4" s="381"/>
      <c r="E4" s="381"/>
      <c r="F4" s="381"/>
      <c r="G4" s="381"/>
      <c r="H4" s="381"/>
      <c r="I4" s="381"/>
      <c r="J4" s="381"/>
      <c r="K4" s="381"/>
      <c r="L4" s="381"/>
      <c r="M4" s="381"/>
    </row>
    <row r="5" spans="2:13" ht="18.75" customHeight="1">
      <c r="B5" s="75"/>
      <c r="C5" s="76"/>
      <c r="D5" s="76"/>
      <c r="E5" s="76"/>
      <c r="F5" s="76"/>
      <c r="G5" s="8"/>
      <c r="H5" s="85"/>
      <c r="I5" s="85"/>
      <c r="J5" s="86"/>
      <c r="K5" s="85"/>
      <c r="L5" s="85"/>
      <c r="M5" s="65" t="s">
        <v>595</v>
      </c>
    </row>
    <row r="6" spans="1:13" ht="177.75" customHeight="1">
      <c r="A6" s="79"/>
      <c r="B6" s="54" t="s">
        <v>592</v>
      </c>
      <c r="C6" s="54" t="s">
        <v>137</v>
      </c>
      <c r="D6" s="54" t="s">
        <v>397</v>
      </c>
      <c r="E6" s="54" t="s">
        <v>398</v>
      </c>
      <c r="F6" s="54" t="s">
        <v>395</v>
      </c>
      <c r="G6" s="90" t="s">
        <v>144</v>
      </c>
      <c r="H6" s="66" t="s">
        <v>593</v>
      </c>
      <c r="I6" s="66" t="s">
        <v>577</v>
      </c>
      <c r="J6" s="66" t="s">
        <v>578</v>
      </c>
      <c r="K6" s="66" t="s">
        <v>579</v>
      </c>
      <c r="L6" s="438" t="s">
        <v>580</v>
      </c>
      <c r="M6" s="439"/>
    </row>
    <row r="7" spans="1:13" s="29" customFormat="1" ht="33" customHeight="1">
      <c r="A7" s="28"/>
      <c r="B7" s="94" t="s">
        <v>572</v>
      </c>
      <c r="C7" s="94"/>
      <c r="D7" s="94" t="s">
        <v>554</v>
      </c>
      <c r="E7" s="94"/>
      <c r="F7" s="94"/>
      <c r="G7" s="281" t="s">
        <v>84</v>
      </c>
      <c r="H7" s="96"/>
      <c r="I7" s="96"/>
      <c r="J7" s="96"/>
      <c r="K7" s="96"/>
      <c r="L7" s="435">
        <f>L9+L10</f>
        <v>20000</v>
      </c>
      <c r="M7" s="436"/>
    </row>
    <row r="8" spans="2:13" ht="24" customHeight="1" hidden="1">
      <c r="B8" s="77"/>
      <c r="C8" s="78"/>
      <c r="D8" s="78"/>
      <c r="E8" s="78"/>
      <c r="F8" s="78"/>
      <c r="G8" s="70"/>
      <c r="H8" s="68"/>
      <c r="I8" s="68"/>
      <c r="J8" s="68"/>
      <c r="K8" s="68"/>
      <c r="L8" s="68"/>
      <c r="M8" s="68"/>
    </row>
    <row r="9" spans="1:13" s="89" customFormat="1" ht="27" customHeight="1">
      <c r="A9" s="74"/>
      <c r="B9" s="69" t="s">
        <v>559</v>
      </c>
      <c r="C9" s="78" t="s">
        <v>573</v>
      </c>
      <c r="D9" s="78" t="s">
        <v>590</v>
      </c>
      <c r="E9" s="78" t="s">
        <v>244</v>
      </c>
      <c r="F9" s="78" t="s">
        <v>555</v>
      </c>
      <c r="G9" s="97" t="s">
        <v>599</v>
      </c>
      <c r="H9" s="188" t="s">
        <v>600</v>
      </c>
      <c r="I9" s="71"/>
      <c r="J9" s="71"/>
      <c r="K9" s="71"/>
      <c r="L9" s="433">
        <v>20000</v>
      </c>
      <c r="M9" s="434"/>
    </row>
    <row r="10" spans="1:13" s="89" customFormat="1" ht="29.25" customHeight="1" hidden="1">
      <c r="A10" s="74"/>
      <c r="B10" s="69"/>
      <c r="C10" s="78" t="s">
        <v>214</v>
      </c>
      <c r="D10" s="78"/>
      <c r="E10" s="78"/>
      <c r="F10" s="78" t="s">
        <v>586</v>
      </c>
      <c r="G10" s="70" t="s">
        <v>236</v>
      </c>
      <c r="H10" s="188" t="s">
        <v>216</v>
      </c>
      <c r="I10" s="71"/>
      <c r="J10" s="71"/>
      <c r="K10" s="71"/>
      <c r="L10" s="433"/>
      <c r="M10" s="434"/>
    </row>
    <row r="11" spans="1:13" s="176" customFormat="1" ht="39.75" customHeight="1" hidden="1">
      <c r="A11" s="172"/>
      <c r="B11" s="173"/>
      <c r="C11" s="174"/>
      <c r="D11" s="174"/>
      <c r="E11" s="174"/>
      <c r="F11" s="174"/>
      <c r="G11" s="171" t="s">
        <v>142</v>
      </c>
      <c r="H11" s="175"/>
      <c r="I11" s="175"/>
      <c r="J11" s="175"/>
      <c r="K11" s="175"/>
      <c r="L11" s="435">
        <f>L14+L20:M20</f>
        <v>0</v>
      </c>
      <c r="M11" s="436"/>
    </row>
    <row r="12" spans="1:13" s="176" customFormat="1" ht="21.75" customHeight="1" hidden="1">
      <c r="A12" s="172"/>
      <c r="B12" s="167"/>
      <c r="C12" s="168" t="s">
        <v>601</v>
      </c>
      <c r="D12" s="168"/>
      <c r="E12" s="168"/>
      <c r="F12" s="168" t="s">
        <v>584</v>
      </c>
      <c r="G12" s="189" t="s">
        <v>602</v>
      </c>
      <c r="H12" s="187" t="s">
        <v>603</v>
      </c>
      <c r="I12" s="188"/>
      <c r="J12" s="188"/>
      <c r="K12" s="188"/>
      <c r="L12" s="433"/>
      <c r="M12" s="434"/>
    </row>
    <row r="13" spans="2:13" ht="23.25" customHeight="1" hidden="1">
      <c r="B13" s="101">
        <v>1000000</v>
      </c>
      <c r="C13" s="98"/>
      <c r="D13" s="98"/>
      <c r="E13" s="98"/>
      <c r="F13" s="99"/>
      <c r="G13" s="102" t="s">
        <v>604</v>
      </c>
      <c r="H13" s="100"/>
      <c r="I13" s="100"/>
      <c r="J13" s="100"/>
      <c r="K13" s="100"/>
      <c r="L13" s="215"/>
      <c r="M13" s="180"/>
    </row>
    <row r="14" spans="2:13" ht="18" customHeight="1" hidden="1">
      <c r="B14" s="66"/>
      <c r="C14" s="168" t="s">
        <v>624</v>
      </c>
      <c r="D14" s="168"/>
      <c r="E14" s="168"/>
      <c r="F14" s="78" t="s">
        <v>662</v>
      </c>
      <c r="G14" s="70" t="s">
        <v>209</v>
      </c>
      <c r="H14" s="188" t="s">
        <v>600</v>
      </c>
      <c r="I14" s="71"/>
      <c r="J14" s="71"/>
      <c r="K14" s="71"/>
      <c r="L14" s="447"/>
      <c r="M14" s="448"/>
    </row>
    <row r="15" spans="2:13" ht="23.25" customHeight="1" hidden="1">
      <c r="B15" s="66"/>
      <c r="C15" s="69"/>
      <c r="D15" s="69"/>
      <c r="E15" s="69"/>
      <c r="F15" s="78"/>
      <c r="G15" s="73"/>
      <c r="H15" s="68"/>
      <c r="I15" s="68"/>
      <c r="J15" s="68"/>
      <c r="K15" s="68"/>
      <c r="L15" s="217"/>
      <c r="M15" s="182"/>
    </row>
    <row r="16" spans="2:13" ht="22.5" customHeight="1" hidden="1">
      <c r="B16" s="66"/>
      <c r="C16" s="69"/>
      <c r="D16" s="69"/>
      <c r="E16" s="69"/>
      <c r="F16" s="78"/>
      <c r="G16" s="73"/>
      <c r="H16" s="68"/>
      <c r="I16" s="68"/>
      <c r="J16" s="68"/>
      <c r="K16" s="68"/>
      <c r="L16" s="217"/>
      <c r="M16" s="182"/>
    </row>
    <row r="17" spans="2:13" ht="22.5" customHeight="1" hidden="1">
      <c r="B17" s="66" t="s">
        <v>559</v>
      </c>
      <c r="C17" s="66" t="s">
        <v>559</v>
      </c>
      <c r="D17" s="66"/>
      <c r="E17" s="66"/>
      <c r="F17" s="77"/>
      <c r="G17" s="72" t="s">
        <v>559</v>
      </c>
      <c r="H17" s="71"/>
      <c r="I17" s="71"/>
      <c r="J17" s="71"/>
      <c r="K17" s="71"/>
      <c r="L17" s="216"/>
      <c r="M17" s="181"/>
    </row>
    <row r="18" spans="2:13" ht="21.75" customHeight="1" hidden="1">
      <c r="B18" s="101">
        <v>1500000</v>
      </c>
      <c r="C18" s="101"/>
      <c r="D18" s="101"/>
      <c r="E18" s="101"/>
      <c r="F18" s="94"/>
      <c r="G18" s="171" t="s">
        <v>148</v>
      </c>
      <c r="H18" s="103"/>
      <c r="I18" s="103"/>
      <c r="J18" s="103"/>
      <c r="K18" s="103"/>
      <c r="L18" s="449"/>
      <c r="M18" s="434"/>
    </row>
    <row r="19" spans="1:13" s="89" customFormat="1" ht="23.25" customHeight="1" hidden="1">
      <c r="A19" s="74"/>
      <c r="B19" s="69" t="s">
        <v>559</v>
      </c>
      <c r="C19" s="168" t="s">
        <v>14</v>
      </c>
      <c r="D19" s="168"/>
      <c r="E19" s="168"/>
      <c r="F19" s="168" t="s">
        <v>12</v>
      </c>
      <c r="G19" s="214" t="s">
        <v>15</v>
      </c>
      <c r="H19" s="188" t="s">
        <v>600</v>
      </c>
      <c r="I19" s="71"/>
      <c r="J19" s="71"/>
      <c r="K19" s="71"/>
      <c r="L19" s="442"/>
      <c r="M19" s="434"/>
    </row>
    <row r="20" spans="1:13" s="89" customFormat="1" ht="44.25" customHeight="1" hidden="1">
      <c r="A20" s="74"/>
      <c r="B20" s="69"/>
      <c r="C20" s="168" t="s">
        <v>601</v>
      </c>
      <c r="D20" s="168"/>
      <c r="E20" s="168"/>
      <c r="F20" s="168" t="s">
        <v>584</v>
      </c>
      <c r="G20" s="97" t="s">
        <v>637</v>
      </c>
      <c r="H20" s="187" t="s">
        <v>217</v>
      </c>
      <c r="I20" s="71"/>
      <c r="J20" s="71"/>
      <c r="K20" s="71"/>
      <c r="L20" s="442"/>
      <c r="M20" s="434"/>
    </row>
    <row r="21" spans="1:13" s="89" customFormat="1" ht="30" customHeight="1" hidden="1">
      <c r="A21" s="74"/>
      <c r="B21" s="69"/>
      <c r="C21" s="168"/>
      <c r="D21" s="168"/>
      <c r="E21" s="168"/>
      <c r="F21" s="174"/>
      <c r="G21" s="297" t="s">
        <v>205</v>
      </c>
      <c r="H21" s="175"/>
      <c r="I21" s="298"/>
      <c r="J21" s="100"/>
      <c r="K21" s="100"/>
      <c r="L21" s="443">
        <f>L22+L27+L23+L28+L24+L25+L26</f>
        <v>0</v>
      </c>
      <c r="M21" s="444"/>
    </row>
    <row r="22" spans="1:13" s="301" customFormat="1" ht="24" customHeight="1" hidden="1">
      <c r="A22" s="140"/>
      <c r="B22" s="167"/>
      <c r="C22" s="168" t="s">
        <v>645</v>
      </c>
      <c r="D22" s="168"/>
      <c r="E22" s="168"/>
      <c r="F22" s="168" t="s">
        <v>3</v>
      </c>
      <c r="G22" s="299" t="s">
        <v>525</v>
      </c>
      <c r="H22" s="188" t="s">
        <v>600</v>
      </c>
      <c r="I22" s="300"/>
      <c r="J22" s="300"/>
      <c r="K22" s="300"/>
      <c r="L22" s="433"/>
      <c r="M22" s="441"/>
    </row>
    <row r="23" spans="1:13" s="301" customFormat="1" ht="24" customHeight="1" hidden="1">
      <c r="A23" s="140"/>
      <c r="B23" s="167"/>
      <c r="C23" s="168" t="s">
        <v>206</v>
      </c>
      <c r="D23" s="168"/>
      <c r="E23" s="168"/>
      <c r="F23" s="168" t="s">
        <v>208</v>
      </c>
      <c r="G23" s="299" t="s">
        <v>207</v>
      </c>
      <c r="H23" s="188" t="s">
        <v>600</v>
      </c>
      <c r="I23" s="300"/>
      <c r="J23" s="300"/>
      <c r="K23" s="300"/>
      <c r="L23" s="433"/>
      <c r="M23" s="441"/>
    </row>
    <row r="24" spans="1:13" s="301" customFormat="1" ht="75" customHeight="1" hidden="1">
      <c r="A24" s="140"/>
      <c r="B24" s="167"/>
      <c r="C24" s="168" t="s">
        <v>585</v>
      </c>
      <c r="D24" s="168"/>
      <c r="E24" s="168"/>
      <c r="F24" s="168" t="s">
        <v>586</v>
      </c>
      <c r="G24" s="284" t="s">
        <v>201</v>
      </c>
      <c r="H24" s="187" t="s">
        <v>215</v>
      </c>
      <c r="I24" s="293"/>
      <c r="J24" s="300"/>
      <c r="K24" s="300"/>
      <c r="L24" s="433"/>
      <c r="M24" s="441"/>
    </row>
    <row r="25" spans="1:13" s="301" customFormat="1" ht="75" customHeight="1" hidden="1">
      <c r="A25" s="140"/>
      <c r="B25" s="167"/>
      <c r="C25" s="168" t="s">
        <v>585</v>
      </c>
      <c r="D25" s="168"/>
      <c r="E25" s="168"/>
      <c r="F25" s="168" t="s">
        <v>586</v>
      </c>
      <c r="G25" s="284" t="s">
        <v>201</v>
      </c>
      <c r="H25" s="187" t="s">
        <v>234</v>
      </c>
      <c r="I25" s="293"/>
      <c r="J25" s="300"/>
      <c r="K25" s="300"/>
      <c r="L25" s="433"/>
      <c r="M25" s="441"/>
    </row>
    <row r="26" spans="1:13" s="301" customFormat="1" ht="75" customHeight="1" hidden="1">
      <c r="A26" s="140"/>
      <c r="B26" s="167"/>
      <c r="C26" s="168" t="s">
        <v>585</v>
      </c>
      <c r="D26" s="168"/>
      <c r="E26" s="168"/>
      <c r="F26" s="168" t="s">
        <v>586</v>
      </c>
      <c r="G26" s="284" t="s">
        <v>201</v>
      </c>
      <c r="H26" s="187" t="s">
        <v>235</v>
      </c>
      <c r="I26" s="293"/>
      <c r="J26" s="300"/>
      <c r="K26" s="300"/>
      <c r="L26" s="433"/>
      <c r="M26" s="441"/>
    </row>
    <row r="27" spans="1:13" s="89" customFormat="1" ht="50.25" customHeight="1" hidden="1">
      <c r="A27" s="74"/>
      <c r="B27" s="69"/>
      <c r="C27" s="168" t="s">
        <v>585</v>
      </c>
      <c r="D27" s="168"/>
      <c r="E27" s="168"/>
      <c r="F27" s="168" t="s">
        <v>586</v>
      </c>
      <c r="G27" s="284" t="s">
        <v>201</v>
      </c>
      <c r="H27" s="187" t="s">
        <v>204</v>
      </c>
      <c r="I27" s="128"/>
      <c r="J27" s="71"/>
      <c r="K27" s="71"/>
      <c r="L27" s="433"/>
      <c r="M27" s="434"/>
    </row>
    <row r="28" spans="1:13" s="89" customFormat="1" ht="47.25" customHeight="1" hidden="1">
      <c r="A28" s="74"/>
      <c r="B28" s="69"/>
      <c r="C28" s="168" t="s">
        <v>585</v>
      </c>
      <c r="D28" s="168"/>
      <c r="E28" s="168"/>
      <c r="F28" s="168" t="s">
        <v>586</v>
      </c>
      <c r="G28" s="284" t="s">
        <v>201</v>
      </c>
      <c r="H28" s="187" t="s">
        <v>210</v>
      </c>
      <c r="I28" s="128"/>
      <c r="J28" s="71"/>
      <c r="K28" s="71"/>
      <c r="L28" s="433"/>
      <c r="M28" s="434"/>
    </row>
    <row r="29" spans="1:13" s="185" customFormat="1" ht="33" customHeight="1">
      <c r="A29" s="183"/>
      <c r="B29" s="169"/>
      <c r="C29" s="169"/>
      <c r="D29" s="169">
        <v>2410000</v>
      </c>
      <c r="E29" s="169"/>
      <c r="F29" s="170"/>
      <c r="G29" s="282" t="s">
        <v>196</v>
      </c>
      <c r="H29" s="184"/>
      <c r="I29" s="292"/>
      <c r="J29" s="184"/>
      <c r="K29" s="184"/>
      <c r="L29" s="435">
        <f>L30+L31</f>
        <v>40000</v>
      </c>
      <c r="M29" s="436"/>
    </row>
    <row r="30" spans="1:13" s="185" customFormat="1" ht="24" customHeight="1">
      <c r="A30" s="183"/>
      <c r="B30" s="167"/>
      <c r="C30" s="167">
        <v>110201</v>
      </c>
      <c r="D30" s="167">
        <v>2414060</v>
      </c>
      <c r="E30" s="167">
        <v>4060</v>
      </c>
      <c r="F30" s="168" t="s">
        <v>47</v>
      </c>
      <c r="G30" s="209" t="s">
        <v>48</v>
      </c>
      <c r="H30" s="188" t="s">
        <v>600</v>
      </c>
      <c r="I30" s="293"/>
      <c r="J30" s="188"/>
      <c r="K30" s="188"/>
      <c r="L30" s="433">
        <v>40000</v>
      </c>
      <c r="M30" s="434"/>
    </row>
    <row r="31" spans="1:13" s="185" customFormat="1" ht="24" customHeight="1" hidden="1">
      <c r="A31" s="183"/>
      <c r="B31" s="167"/>
      <c r="C31" s="167">
        <v>110502</v>
      </c>
      <c r="D31" s="167"/>
      <c r="E31" s="167"/>
      <c r="F31" s="168" t="s">
        <v>53</v>
      </c>
      <c r="G31" s="109" t="s">
        <v>54</v>
      </c>
      <c r="H31" s="188" t="s">
        <v>600</v>
      </c>
      <c r="I31" s="293"/>
      <c r="J31" s="188"/>
      <c r="K31" s="188"/>
      <c r="L31" s="433"/>
      <c r="M31" s="434"/>
    </row>
    <row r="32" spans="1:13" s="185" customFormat="1" ht="24" customHeight="1" hidden="1">
      <c r="A32" s="183"/>
      <c r="B32" s="167"/>
      <c r="C32" s="167"/>
      <c r="D32" s="167"/>
      <c r="E32" s="167"/>
      <c r="F32" s="168"/>
      <c r="G32" s="313" t="s">
        <v>218</v>
      </c>
      <c r="H32" s="188"/>
      <c r="I32" s="293"/>
      <c r="J32" s="188"/>
      <c r="K32" s="188"/>
      <c r="L32" s="315">
        <f>L33</f>
        <v>0</v>
      </c>
      <c r="M32" s="311"/>
    </row>
    <row r="33" spans="1:13" s="185" customFormat="1" ht="60" customHeight="1" hidden="1">
      <c r="A33" s="183"/>
      <c r="B33" s="167"/>
      <c r="C33" s="167">
        <v>160903</v>
      </c>
      <c r="D33" s="167"/>
      <c r="E33" s="167"/>
      <c r="F33" s="168" t="s">
        <v>55</v>
      </c>
      <c r="G33" s="312" t="s">
        <v>622</v>
      </c>
      <c r="H33" s="188" t="s">
        <v>600</v>
      </c>
      <c r="I33" s="293"/>
      <c r="J33" s="188"/>
      <c r="K33" s="188"/>
      <c r="L33" s="310"/>
      <c r="M33" s="311"/>
    </row>
    <row r="34" spans="1:13" s="185" customFormat="1" ht="60" customHeight="1">
      <c r="A34" s="183"/>
      <c r="B34" s="167"/>
      <c r="C34" s="167"/>
      <c r="D34" s="167"/>
      <c r="E34" s="167"/>
      <c r="F34" s="168"/>
      <c r="G34" s="95" t="s">
        <v>147</v>
      </c>
      <c r="H34" s="188"/>
      <c r="I34" s="293"/>
      <c r="J34" s="188"/>
      <c r="K34" s="188"/>
      <c r="L34" s="435">
        <f>L35</f>
        <v>31500</v>
      </c>
      <c r="M34" s="436"/>
    </row>
    <row r="35" spans="1:13" s="185" customFormat="1" ht="60" customHeight="1">
      <c r="A35" s="183"/>
      <c r="B35" s="167"/>
      <c r="C35" s="167">
        <v>160903</v>
      </c>
      <c r="D35" s="167">
        <v>5317330</v>
      </c>
      <c r="E35" s="167">
        <v>7330</v>
      </c>
      <c r="F35" s="168" t="s">
        <v>55</v>
      </c>
      <c r="G35" s="220" t="s">
        <v>622</v>
      </c>
      <c r="H35" s="188" t="s">
        <v>600</v>
      </c>
      <c r="I35" s="293"/>
      <c r="J35" s="188"/>
      <c r="K35" s="188"/>
      <c r="L35" s="435">
        <v>31500</v>
      </c>
      <c r="M35" s="436"/>
    </row>
    <row r="36" spans="1:13" s="179" customFormat="1" ht="33.75" customHeight="1">
      <c r="A36" s="177"/>
      <c r="B36" s="178"/>
      <c r="C36" s="211"/>
      <c r="D36" s="211"/>
      <c r="E36" s="211"/>
      <c r="F36" s="213"/>
      <c r="G36" s="211" t="s">
        <v>575</v>
      </c>
      <c r="H36" s="212"/>
      <c r="I36" s="309"/>
      <c r="J36" s="308"/>
      <c r="K36" s="212"/>
      <c r="L36" s="446">
        <f>L7+L11+L21+L29+L32+L34</f>
        <v>91500</v>
      </c>
      <c r="M36" s="434"/>
    </row>
    <row r="38" spans="2:20" ht="42.75" customHeight="1">
      <c r="B38" s="445"/>
      <c r="C38" s="445"/>
      <c r="D38" s="445"/>
      <c r="E38" s="445"/>
      <c r="F38" s="445"/>
      <c r="G38" s="445"/>
      <c r="H38" s="445"/>
      <c r="I38" s="445"/>
      <c r="J38" s="445"/>
      <c r="K38" s="445"/>
      <c r="L38" s="445"/>
      <c r="M38" s="445"/>
      <c r="N38" s="89"/>
      <c r="O38" s="89"/>
      <c r="P38" s="89"/>
      <c r="Q38" s="89"/>
      <c r="R38" s="89"/>
      <c r="S38" s="89"/>
      <c r="T38" s="89"/>
    </row>
    <row r="39" spans="2:20" ht="20.25" customHeight="1">
      <c r="B39" s="395"/>
      <c r="C39" s="395"/>
      <c r="D39" s="395"/>
      <c r="E39" s="395"/>
      <c r="F39" s="395"/>
      <c r="G39" s="395"/>
      <c r="H39" s="395"/>
      <c r="I39" s="395"/>
      <c r="J39" s="395"/>
      <c r="K39" s="395"/>
      <c r="L39" s="395"/>
      <c r="M39" s="395"/>
      <c r="N39" s="395"/>
      <c r="O39" s="395"/>
      <c r="P39" s="395"/>
      <c r="Q39" s="395"/>
      <c r="R39" s="395"/>
      <c r="S39" s="395"/>
      <c r="T39" s="395"/>
    </row>
    <row r="40" spans="2:20" ht="19.5" customHeight="1">
      <c r="B40" s="395"/>
      <c r="C40" s="395"/>
      <c r="D40" s="395"/>
      <c r="E40" s="395"/>
      <c r="F40" s="395"/>
      <c r="G40" s="395"/>
      <c r="H40" s="395"/>
      <c r="I40" s="395"/>
      <c r="J40" s="395"/>
      <c r="K40" s="395"/>
      <c r="L40" s="395"/>
      <c r="M40" s="395"/>
      <c r="N40" s="395"/>
      <c r="O40" s="395"/>
      <c r="P40" s="395"/>
      <c r="Q40" s="395"/>
      <c r="R40" s="395"/>
      <c r="S40" s="395"/>
      <c r="T40" s="395"/>
    </row>
    <row r="42" spans="2:5" ht="12.75">
      <c r="B42" s="92"/>
      <c r="C42" s="2"/>
      <c r="D42" s="2"/>
      <c r="E42" s="2"/>
    </row>
  </sheetData>
  <sheetProtection/>
  <mergeCells count="31">
    <mergeCell ref="L12:M12"/>
    <mergeCell ref="B39:T39"/>
    <mergeCell ref="L14:M14"/>
    <mergeCell ref="L22:M22"/>
    <mergeCell ref="L27:M27"/>
    <mergeCell ref="L31:M31"/>
    <mergeCell ref="L24:M24"/>
    <mergeCell ref="L20:M20"/>
    <mergeCell ref="L18:M18"/>
    <mergeCell ref="L30:M30"/>
    <mergeCell ref="B40:T40"/>
    <mergeCell ref="B38:M38"/>
    <mergeCell ref="L34:M34"/>
    <mergeCell ref="L35:M35"/>
    <mergeCell ref="L36:M36"/>
    <mergeCell ref="L29:M29"/>
    <mergeCell ref="L28:M28"/>
    <mergeCell ref="L23:M23"/>
    <mergeCell ref="L19:M19"/>
    <mergeCell ref="L21:M21"/>
    <mergeCell ref="L25:M25"/>
    <mergeCell ref="L26:M26"/>
    <mergeCell ref="L10:M10"/>
    <mergeCell ref="L11:M11"/>
    <mergeCell ref="B1:M1"/>
    <mergeCell ref="B4:M4"/>
    <mergeCell ref="L9:M9"/>
    <mergeCell ref="L7:M7"/>
    <mergeCell ref="I2:M2"/>
    <mergeCell ref="L6:M6"/>
    <mergeCell ref="C3:L3"/>
  </mergeCells>
  <printOptions horizontalCentered="1"/>
  <pageMargins left="0.6299212598425197" right="0.3937007874015748" top="0.7086614173228347" bottom="0.5118110236220472" header="0.2362204724409449" footer="0.1968503937007874"/>
  <pageSetup horizontalDpi="600" verticalDpi="600" orientation="landscape" paperSize="9" scale="60" r:id="rId1"/>
  <rowBreaks count="1" manualBreakCount="1">
    <brk id="43" max="9" man="1"/>
  </rowBreaks>
</worksheet>
</file>

<file path=xl/worksheets/sheet7.xml><?xml version="1.0" encoding="utf-8"?>
<worksheet xmlns="http://schemas.openxmlformats.org/spreadsheetml/2006/main" xmlns:r="http://schemas.openxmlformats.org/officeDocument/2006/relationships">
  <dimension ref="A1:S45"/>
  <sheetViews>
    <sheetView view="pageBreakPreview" zoomScaleNormal="85" zoomScaleSheetLayoutView="100" zoomScalePageLayoutView="0" workbookViewId="0" topLeftCell="D1">
      <selection activeCell="F3" sqref="F3:J3"/>
    </sheetView>
  </sheetViews>
  <sheetFormatPr defaultColWidth="9.16015625" defaultRowHeight="12.75"/>
  <cols>
    <col min="1" max="1" width="3.83203125" style="7" hidden="1" customWidth="1"/>
    <col min="2" max="2" width="16.5" style="74" hidden="1" customWidth="1"/>
    <col min="3" max="3" width="15.5" style="74" hidden="1" customWidth="1"/>
    <col min="4" max="5" width="15.5" style="74" customWidth="1"/>
    <col min="6" max="6" width="17.83203125" style="74" customWidth="1"/>
    <col min="7" max="7" width="54" style="7" customWidth="1"/>
    <col min="8" max="8" width="49" style="7" customWidth="1"/>
    <col min="9" max="11" width="21.16015625" style="7" customWidth="1"/>
    <col min="12" max="12" width="4.33203125" style="6" customWidth="1"/>
    <col min="13" max="16384" width="9.16015625" style="6" customWidth="1"/>
  </cols>
  <sheetData>
    <row r="1" spans="1:11" s="34" customFormat="1" ht="13.5" customHeight="1">
      <c r="A1" s="33"/>
      <c r="B1" s="437"/>
      <c r="C1" s="437"/>
      <c r="D1" s="437"/>
      <c r="E1" s="437"/>
      <c r="F1" s="437"/>
      <c r="G1" s="437"/>
      <c r="H1" s="437"/>
      <c r="I1" s="437"/>
      <c r="J1" s="437"/>
      <c r="K1" s="437"/>
    </row>
    <row r="2" spans="9:11" ht="74.25" customHeight="1">
      <c r="I2" s="385" t="s">
        <v>66</v>
      </c>
      <c r="J2" s="385"/>
      <c r="K2" s="385"/>
    </row>
    <row r="3" spans="6:11" ht="30.75" customHeight="1">
      <c r="F3" s="450"/>
      <c r="G3" s="451"/>
      <c r="H3" s="451"/>
      <c r="I3" s="451"/>
      <c r="J3" s="451"/>
      <c r="K3" s="235"/>
    </row>
    <row r="4" spans="1:11" ht="47.25" customHeight="1">
      <c r="A4" s="2"/>
      <c r="B4" s="380" t="s">
        <v>399</v>
      </c>
      <c r="C4" s="381"/>
      <c r="D4" s="381"/>
      <c r="E4" s="381"/>
      <c r="F4" s="381"/>
      <c r="G4" s="381"/>
      <c r="H4" s="381"/>
      <c r="I4" s="381"/>
      <c r="J4" s="381"/>
      <c r="K4" s="381"/>
    </row>
    <row r="5" spans="2:11" ht="15.75" customHeight="1">
      <c r="B5" s="75"/>
      <c r="C5" s="76"/>
      <c r="D5" s="76"/>
      <c r="E5" s="76"/>
      <c r="F5" s="76"/>
      <c r="G5" s="8"/>
      <c r="H5" s="85"/>
      <c r="I5" s="85"/>
      <c r="J5" s="86"/>
      <c r="K5" s="65" t="s">
        <v>595</v>
      </c>
    </row>
    <row r="6" spans="1:11" ht="144" customHeight="1">
      <c r="A6" s="79"/>
      <c r="B6" s="87" t="s">
        <v>592</v>
      </c>
      <c r="C6" s="263" t="s">
        <v>137</v>
      </c>
      <c r="D6" s="263" t="s">
        <v>397</v>
      </c>
      <c r="E6" s="263" t="s">
        <v>400</v>
      </c>
      <c r="F6" s="263" t="s">
        <v>392</v>
      </c>
      <c r="G6" s="263" t="s">
        <v>401</v>
      </c>
      <c r="H6" s="66" t="s">
        <v>582</v>
      </c>
      <c r="I6" s="88" t="s">
        <v>545</v>
      </c>
      <c r="J6" s="66" t="s">
        <v>546</v>
      </c>
      <c r="K6" s="66" t="s">
        <v>583</v>
      </c>
    </row>
    <row r="7" spans="1:11" s="29" customFormat="1" ht="26.25" customHeight="1">
      <c r="A7" s="28"/>
      <c r="B7" s="94" t="s">
        <v>572</v>
      </c>
      <c r="C7" s="94"/>
      <c r="D7" s="94" t="s">
        <v>572</v>
      </c>
      <c r="E7" s="94"/>
      <c r="F7" s="94"/>
      <c r="G7" s="95" t="s">
        <v>84</v>
      </c>
      <c r="H7" s="96"/>
      <c r="I7" s="126">
        <f>I9</f>
        <v>206607</v>
      </c>
      <c r="J7" s="126">
        <f>J9</f>
        <v>0</v>
      </c>
      <c r="K7" s="126">
        <f>K9</f>
        <v>206607</v>
      </c>
    </row>
    <row r="8" spans="2:11" ht="17.25" customHeight="1" hidden="1">
      <c r="B8" s="77" t="s">
        <v>554</v>
      </c>
      <c r="C8" s="77"/>
      <c r="D8" s="77"/>
      <c r="E8" s="77"/>
      <c r="F8" s="77"/>
      <c r="G8" s="67" t="s">
        <v>623</v>
      </c>
      <c r="H8" s="68"/>
      <c r="I8" s="127"/>
      <c r="J8" s="127"/>
      <c r="K8" s="127"/>
    </row>
    <row r="9" spans="1:11" s="369" customFormat="1" ht="17.25" customHeight="1">
      <c r="A9" s="368"/>
      <c r="B9" s="113"/>
      <c r="C9" s="94"/>
      <c r="D9" s="94" t="s">
        <v>554</v>
      </c>
      <c r="E9" s="94"/>
      <c r="F9" s="94"/>
      <c r="G9" s="95" t="s">
        <v>84</v>
      </c>
      <c r="H9" s="371"/>
      <c r="I9" s="126">
        <f>I10+I11+I13+I14</f>
        <v>206607</v>
      </c>
      <c r="J9" s="126">
        <f>J10+J11+J13+J14</f>
        <v>0</v>
      </c>
      <c r="K9" s="126">
        <f>K10+K11+K13+K14</f>
        <v>206607</v>
      </c>
    </row>
    <row r="10" spans="1:11" s="369" customFormat="1" ht="44.25" customHeight="1">
      <c r="A10" s="368"/>
      <c r="B10" s="113"/>
      <c r="C10" s="78" t="s">
        <v>605</v>
      </c>
      <c r="D10" s="78" t="s">
        <v>188</v>
      </c>
      <c r="E10" s="78" t="s">
        <v>656</v>
      </c>
      <c r="F10" s="78" t="s">
        <v>665</v>
      </c>
      <c r="G10" s="97" t="s">
        <v>618</v>
      </c>
      <c r="H10" s="374" t="s">
        <v>520</v>
      </c>
      <c r="I10" s="210">
        <v>78000</v>
      </c>
      <c r="J10" s="273"/>
      <c r="K10" s="127">
        <f aca="true" t="shared" si="0" ref="K10:K18">I10+J10</f>
        <v>78000</v>
      </c>
    </row>
    <row r="11" spans="1:11" s="268" customFormat="1" ht="46.5" customHeight="1">
      <c r="A11" s="264"/>
      <c r="B11" s="265" t="s">
        <v>559</v>
      </c>
      <c r="C11" s="265">
        <v>250404</v>
      </c>
      <c r="D11" s="266" t="s">
        <v>247</v>
      </c>
      <c r="E11" s="265">
        <v>8600</v>
      </c>
      <c r="F11" s="266" t="s">
        <v>660</v>
      </c>
      <c r="G11" s="267" t="s">
        <v>596</v>
      </c>
      <c r="H11" s="108" t="s">
        <v>178</v>
      </c>
      <c r="I11" s="128">
        <v>90200</v>
      </c>
      <c r="J11" s="128"/>
      <c r="K11" s="127">
        <f t="shared" si="0"/>
        <v>90200</v>
      </c>
    </row>
    <row r="12" spans="1:11" s="268" customFormat="1" ht="84.75" customHeight="1" hidden="1">
      <c r="A12" s="264"/>
      <c r="B12" s="265"/>
      <c r="C12" s="265">
        <v>250404</v>
      </c>
      <c r="D12" s="265"/>
      <c r="E12" s="265"/>
      <c r="F12" s="266" t="s">
        <v>660</v>
      </c>
      <c r="G12" s="267" t="s">
        <v>596</v>
      </c>
      <c r="H12" s="108" t="s">
        <v>143</v>
      </c>
      <c r="I12" s="128"/>
      <c r="J12" s="128"/>
      <c r="K12" s="127">
        <f t="shared" si="0"/>
        <v>0</v>
      </c>
    </row>
    <row r="13" spans="1:11" s="268" customFormat="1" ht="51" customHeight="1">
      <c r="A13" s="264"/>
      <c r="B13" s="265"/>
      <c r="C13" s="265">
        <v>250404</v>
      </c>
      <c r="D13" s="266" t="s">
        <v>247</v>
      </c>
      <c r="E13" s="265">
        <v>8600</v>
      </c>
      <c r="F13" s="266" t="s">
        <v>660</v>
      </c>
      <c r="G13" s="267" t="s">
        <v>596</v>
      </c>
      <c r="H13" s="108" t="s">
        <v>152</v>
      </c>
      <c r="I13" s="128">
        <v>1500</v>
      </c>
      <c r="J13" s="128"/>
      <c r="K13" s="127">
        <f t="shared" si="0"/>
        <v>1500</v>
      </c>
    </row>
    <row r="14" spans="1:11" s="268" customFormat="1" ht="45.75" customHeight="1">
      <c r="A14" s="264"/>
      <c r="B14" s="265"/>
      <c r="C14" s="265">
        <v>250404</v>
      </c>
      <c r="D14" s="266" t="s">
        <v>247</v>
      </c>
      <c r="E14" s="265">
        <v>8600</v>
      </c>
      <c r="F14" s="266" t="s">
        <v>660</v>
      </c>
      <c r="G14" s="267" t="s">
        <v>596</v>
      </c>
      <c r="H14" s="271" t="s">
        <v>519</v>
      </c>
      <c r="I14" s="128">
        <v>36907</v>
      </c>
      <c r="J14" s="128"/>
      <c r="K14" s="127">
        <f t="shared" si="0"/>
        <v>36907</v>
      </c>
    </row>
    <row r="15" spans="1:11" s="89" customFormat="1" ht="21.75" customHeight="1">
      <c r="A15" s="74"/>
      <c r="B15" s="98"/>
      <c r="C15" s="98"/>
      <c r="D15" s="372" t="s">
        <v>318</v>
      </c>
      <c r="E15" s="98"/>
      <c r="F15" s="99"/>
      <c r="G15" s="95" t="s">
        <v>85</v>
      </c>
      <c r="H15" s="104"/>
      <c r="I15" s="126">
        <f>I18+I19+I20+I21+I23+I24+I25+I26+I17+I22</f>
        <v>242900</v>
      </c>
      <c r="J15" s="126">
        <f>J18+J19+J20+J21+J23+J24+J25+J26+J17+J22</f>
        <v>25000</v>
      </c>
      <c r="K15" s="126">
        <f t="shared" si="0"/>
        <v>267900</v>
      </c>
    </row>
    <row r="16" spans="1:11" s="89" customFormat="1" ht="22.5" customHeight="1">
      <c r="A16" s="74"/>
      <c r="B16" s="98"/>
      <c r="C16" s="98"/>
      <c r="D16" s="372" t="s">
        <v>319</v>
      </c>
      <c r="E16" s="98"/>
      <c r="F16" s="99"/>
      <c r="G16" s="95" t="s">
        <v>85</v>
      </c>
      <c r="H16" s="104"/>
      <c r="I16" s="126">
        <f>I18+I19+I23+I24+I25+I26+I22</f>
        <v>242900</v>
      </c>
      <c r="J16" s="126">
        <f>J18+J19+J23+J24+J25+J26+J22</f>
        <v>25000</v>
      </c>
      <c r="K16" s="126">
        <f t="shared" si="0"/>
        <v>267900</v>
      </c>
    </row>
    <row r="17" spans="1:11" s="89" customFormat="1" ht="46.5" customHeight="1" hidden="1">
      <c r="A17" s="74"/>
      <c r="B17" s="98"/>
      <c r="C17" s="316">
        <v>80101</v>
      </c>
      <c r="D17" s="266"/>
      <c r="E17" s="316"/>
      <c r="F17" s="317" t="s">
        <v>662</v>
      </c>
      <c r="G17" s="97" t="s">
        <v>197</v>
      </c>
      <c r="H17" s="307" t="s">
        <v>213</v>
      </c>
      <c r="I17" s="273"/>
      <c r="J17" s="273"/>
      <c r="K17" s="127">
        <f t="shared" si="0"/>
        <v>0</v>
      </c>
    </row>
    <row r="18" spans="1:11" s="268" customFormat="1" ht="60">
      <c r="A18" s="264"/>
      <c r="B18" s="265"/>
      <c r="C18" s="266" t="s">
        <v>605</v>
      </c>
      <c r="D18" s="266" t="s">
        <v>189</v>
      </c>
      <c r="E18" s="266" t="s">
        <v>656</v>
      </c>
      <c r="F18" s="266" t="s">
        <v>665</v>
      </c>
      <c r="G18" s="108" t="s">
        <v>618</v>
      </c>
      <c r="H18" s="108" t="s">
        <v>185</v>
      </c>
      <c r="I18" s="128">
        <v>99900</v>
      </c>
      <c r="J18" s="128"/>
      <c r="K18" s="127">
        <f t="shared" si="0"/>
        <v>99900</v>
      </c>
    </row>
    <row r="19" spans="1:11" s="268" customFormat="1" ht="81.75" customHeight="1">
      <c r="A19" s="264"/>
      <c r="B19" s="265"/>
      <c r="C19" s="266" t="s">
        <v>606</v>
      </c>
      <c r="D19" s="266" t="s">
        <v>330</v>
      </c>
      <c r="E19" s="266" t="s">
        <v>329</v>
      </c>
      <c r="F19" s="266" t="s">
        <v>666</v>
      </c>
      <c r="G19" s="97" t="s">
        <v>331</v>
      </c>
      <c r="H19" s="271" t="s">
        <v>58</v>
      </c>
      <c r="I19" s="210">
        <v>8000</v>
      </c>
      <c r="J19" s="210"/>
      <c r="K19" s="127">
        <f aca="true" t="shared" si="1" ref="K19:K26">I19+J19</f>
        <v>8000</v>
      </c>
    </row>
    <row r="20" spans="1:11" s="89" customFormat="1" ht="32.25" customHeight="1" hidden="1">
      <c r="A20" s="74"/>
      <c r="B20" s="69"/>
      <c r="C20" s="78" t="s">
        <v>607</v>
      </c>
      <c r="D20" s="266"/>
      <c r="E20" s="78"/>
      <c r="F20" s="78" t="s">
        <v>0</v>
      </c>
      <c r="G20" s="97" t="s">
        <v>608</v>
      </c>
      <c r="H20" s="97" t="s">
        <v>609</v>
      </c>
      <c r="I20" s="210"/>
      <c r="J20" s="210"/>
      <c r="K20" s="127">
        <f t="shared" si="1"/>
        <v>0</v>
      </c>
    </row>
    <row r="21" spans="1:11" s="89" customFormat="1" ht="63.75" customHeight="1" hidden="1">
      <c r="A21" s="74"/>
      <c r="B21" s="69"/>
      <c r="C21" s="78" t="s">
        <v>601</v>
      </c>
      <c r="D21" s="266"/>
      <c r="E21" s="78"/>
      <c r="F21" s="78" t="s">
        <v>584</v>
      </c>
      <c r="G21" s="97" t="s">
        <v>602</v>
      </c>
      <c r="H21" s="97" t="s">
        <v>610</v>
      </c>
      <c r="I21" s="210"/>
      <c r="J21" s="210"/>
      <c r="K21" s="127">
        <f t="shared" si="1"/>
        <v>0</v>
      </c>
    </row>
    <row r="22" spans="1:11" s="89" customFormat="1" ht="42" customHeight="1" hidden="1">
      <c r="A22" s="74"/>
      <c r="B22" s="69"/>
      <c r="C22" s="78" t="s">
        <v>601</v>
      </c>
      <c r="D22" s="266"/>
      <c r="E22" s="78"/>
      <c r="F22" s="78" t="s">
        <v>584</v>
      </c>
      <c r="G22" s="97" t="s">
        <v>637</v>
      </c>
      <c r="H22" s="307" t="s">
        <v>213</v>
      </c>
      <c r="I22" s="210"/>
      <c r="J22" s="210"/>
      <c r="K22" s="127">
        <f t="shared" si="1"/>
        <v>0</v>
      </c>
    </row>
    <row r="23" spans="1:11" s="268" customFormat="1" ht="36.75" customHeight="1">
      <c r="A23" s="264"/>
      <c r="B23" s="265"/>
      <c r="C23" s="266" t="s">
        <v>587</v>
      </c>
      <c r="D23" s="266" t="s">
        <v>352</v>
      </c>
      <c r="E23" s="266" t="s">
        <v>351</v>
      </c>
      <c r="F23" s="266" t="s">
        <v>588</v>
      </c>
      <c r="G23" s="97" t="s">
        <v>355</v>
      </c>
      <c r="H23" s="269" t="s">
        <v>118</v>
      </c>
      <c r="I23" s="210">
        <v>10000</v>
      </c>
      <c r="J23" s="128"/>
      <c r="K23" s="127">
        <f t="shared" si="1"/>
        <v>10000</v>
      </c>
    </row>
    <row r="24" spans="1:11" s="268" customFormat="1" ht="99.75" customHeight="1">
      <c r="A24" s="264"/>
      <c r="B24" s="265"/>
      <c r="C24" s="266" t="s">
        <v>611</v>
      </c>
      <c r="D24" s="266" t="s">
        <v>357</v>
      </c>
      <c r="E24" s="266" t="s">
        <v>356</v>
      </c>
      <c r="F24" s="266" t="s">
        <v>2</v>
      </c>
      <c r="G24" s="108" t="s">
        <v>612</v>
      </c>
      <c r="H24" s="108" t="s">
        <v>193</v>
      </c>
      <c r="I24" s="210">
        <v>20000</v>
      </c>
      <c r="J24" s="128"/>
      <c r="K24" s="127">
        <f t="shared" si="1"/>
        <v>20000</v>
      </c>
    </row>
    <row r="25" spans="1:11" s="89" customFormat="1" ht="74.25" customHeight="1">
      <c r="A25" s="74"/>
      <c r="B25" s="69"/>
      <c r="C25" s="78" t="s">
        <v>613</v>
      </c>
      <c r="D25" s="266" t="s">
        <v>184</v>
      </c>
      <c r="E25" s="78" t="s">
        <v>314</v>
      </c>
      <c r="F25" s="78" t="s">
        <v>660</v>
      </c>
      <c r="G25" s="97" t="s">
        <v>596</v>
      </c>
      <c r="H25" s="97" t="s">
        <v>143</v>
      </c>
      <c r="I25" s="210">
        <v>85000</v>
      </c>
      <c r="J25" s="128"/>
      <c r="K25" s="127">
        <f t="shared" si="1"/>
        <v>85000</v>
      </c>
    </row>
    <row r="26" spans="1:11" s="274" customFormat="1" ht="66.75" customHeight="1">
      <c r="A26" s="270"/>
      <c r="B26" s="271"/>
      <c r="C26" s="272" t="s">
        <v>614</v>
      </c>
      <c r="D26" s="266" t="s">
        <v>383</v>
      </c>
      <c r="E26" s="272" t="s">
        <v>128</v>
      </c>
      <c r="F26" s="272" t="s">
        <v>584</v>
      </c>
      <c r="G26" s="269" t="s">
        <v>597</v>
      </c>
      <c r="H26" s="269" t="s">
        <v>194</v>
      </c>
      <c r="I26" s="210">
        <v>20000</v>
      </c>
      <c r="J26" s="210">
        <v>25000</v>
      </c>
      <c r="K26" s="273">
        <f t="shared" si="1"/>
        <v>45000</v>
      </c>
    </row>
    <row r="27" spans="2:11" ht="13.5" customHeight="1" hidden="1">
      <c r="B27" s="101">
        <v>1000000</v>
      </c>
      <c r="C27" s="98"/>
      <c r="D27" s="266"/>
      <c r="E27" s="98"/>
      <c r="F27" s="99"/>
      <c r="G27" s="102" t="s">
        <v>86</v>
      </c>
      <c r="H27" s="100"/>
      <c r="I27" s="126">
        <f>I28</f>
        <v>0</v>
      </c>
      <c r="J27" s="126">
        <f>J28</f>
        <v>0</v>
      </c>
      <c r="K27" s="126">
        <f aca="true" t="shared" si="2" ref="K27:K38">I27+J27</f>
        <v>0</v>
      </c>
    </row>
    <row r="28" spans="2:11" ht="21" customHeight="1" hidden="1">
      <c r="B28" s="66"/>
      <c r="C28" s="69"/>
      <c r="D28" s="266"/>
      <c r="E28" s="69"/>
      <c r="F28" s="78"/>
      <c r="G28" s="72"/>
      <c r="H28" s="71"/>
      <c r="I28" s="128"/>
      <c r="J28" s="128"/>
      <c r="K28" s="127">
        <f t="shared" si="2"/>
        <v>0</v>
      </c>
    </row>
    <row r="29" spans="2:11" ht="28.5">
      <c r="B29" s="101">
        <v>1500000</v>
      </c>
      <c r="C29" s="101"/>
      <c r="D29" s="370" t="s">
        <v>129</v>
      </c>
      <c r="E29" s="101"/>
      <c r="F29" s="94"/>
      <c r="G29" s="95" t="s">
        <v>87</v>
      </c>
      <c r="H29" s="103"/>
      <c r="I29" s="129">
        <f>I31+I33+I34+I32</f>
        <v>81096</v>
      </c>
      <c r="J29" s="129">
        <f>J31+J33+J34</f>
        <v>0</v>
      </c>
      <c r="K29" s="126">
        <f t="shared" si="2"/>
        <v>81096</v>
      </c>
    </row>
    <row r="30" spans="2:11" ht="28.5">
      <c r="B30" s="101"/>
      <c r="C30" s="101"/>
      <c r="D30" s="370" t="s">
        <v>130</v>
      </c>
      <c r="E30" s="101"/>
      <c r="F30" s="94"/>
      <c r="G30" s="95" t="s">
        <v>87</v>
      </c>
      <c r="H30" s="103"/>
      <c r="I30" s="129">
        <f>I31+I32+I33</f>
        <v>81096</v>
      </c>
      <c r="J30" s="129">
        <f>J31+J32+J33</f>
        <v>0</v>
      </c>
      <c r="K30" s="129">
        <f>K31+K32+K33</f>
        <v>81096</v>
      </c>
    </row>
    <row r="31" spans="1:11" s="268" customFormat="1" ht="45">
      <c r="A31" s="264"/>
      <c r="B31" s="265"/>
      <c r="C31" s="266" t="s">
        <v>615</v>
      </c>
      <c r="D31" s="266" t="s">
        <v>503</v>
      </c>
      <c r="E31" s="266" t="s">
        <v>502</v>
      </c>
      <c r="F31" s="266" t="s">
        <v>12</v>
      </c>
      <c r="G31" s="112" t="s">
        <v>504</v>
      </c>
      <c r="H31" s="186" t="s">
        <v>195</v>
      </c>
      <c r="I31" s="210">
        <v>48000</v>
      </c>
      <c r="J31" s="128"/>
      <c r="K31" s="127">
        <f t="shared" si="2"/>
        <v>48000</v>
      </c>
    </row>
    <row r="32" spans="1:11" s="268" customFormat="1" ht="51.75" customHeight="1">
      <c r="A32" s="264"/>
      <c r="B32" s="265"/>
      <c r="C32" s="266" t="s">
        <v>605</v>
      </c>
      <c r="D32" s="266" t="s">
        <v>658</v>
      </c>
      <c r="E32" s="266" t="s">
        <v>656</v>
      </c>
      <c r="F32" s="266" t="s">
        <v>665</v>
      </c>
      <c r="G32" s="108" t="s">
        <v>618</v>
      </c>
      <c r="H32" s="307" t="s">
        <v>407</v>
      </c>
      <c r="I32" s="210">
        <v>15000</v>
      </c>
      <c r="J32" s="128"/>
      <c r="K32" s="127">
        <f t="shared" si="2"/>
        <v>15000</v>
      </c>
    </row>
    <row r="33" spans="1:11" s="268" customFormat="1" ht="73.5" customHeight="1">
      <c r="A33" s="264"/>
      <c r="B33" s="275"/>
      <c r="C33" s="266" t="s">
        <v>605</v>
      </c>
      <c r="D33" s="266" t="s">
        <v>658</v>
      </c>
      <c r="E33" s="266" t="s">
        <v>656</v>
      </c>
      <c r="F33" s="266" t="s">
        <v>665</v>
      </c>
      <c r="G33" s="108" t="s">
        <v>618</v>
      </c>
      <c r="H33" s="374" t="s">
        <v>119</v>
      </c>
      <c r="I33" s="210">
        <v>18096</v>
      </c>
      <c r="J33" s="128"/>
      <c r="K33" s="127">
        <f t="shared" si="2"/>
        <v>18096</v>
      </c>
    </row>
    <row r="34" spans="2:11" ht="63.75" hidden="1">
      <c r="B34" s="66" t="s">
        <v>559</v>
      </c>
      <c r="C34" s="78" t="s">
        <v>615</v>
      </c>
      <c r="D34" s="266"/>
      <c r="E34" s="78"/>
      <c r="F34" s="77"/>
      <c r="G34" s="97" t="s">
        <v>616</v>
      </c>
      <c r="H34" s="105" t="s">
        <v>619</v>
      </c>
      <c r="I34" s="128"/>
      <c r="J34" s="128"/>
      <c r="K34" s="127">
        <f t="shared" si="2"/>
        <v>0</v>
      </c>
    </row>
    <row r="35" spans="2:11" ht="27" customHeight="1">
      <c r="B35" s="101"/>
      <c r="C35" s="99"/>
      <c r="D35" s="266"/>
      <c r="E35" s="99"/>
      <c r="F35" s="94"/>
      <c r="G35" s="95" t="s">
        <v>147</v>
      </c>
      <c r="H35" s="106"/>
      <c r="I35" s="126">
        <f>I36</f>
        <v>0</v>
      </c>
      <c r="J35" s="126">
        <f>J36</f>
        <v>31500</v>
      </c>
      <c r="K35" s="126">
        <f t="shared" si="2"/>
        <v>31500</v>
      </c>
    </row>
    <row r="36" spans="1:11" s="36" customFormat="1" ht="60.75" customHeight="1">
      <c r="A36" s="35"/>
      <c r="B36" s="218"/>
      <c r="C36" s="219" t="s">
        <v>620</v>
      </c>
      <c r="D36" s="78" t="s">
        <v>190</v>
      </c>
      <c r="E36" s="219" t="s">
        <v>417</v>
      </c>
      <c r="F36" s="78" t="s">
        <v>55</v>
      </c>
      <c r="G36" s="220" t="s">
        <v>622</v>
      </c>
      <c r="H36" s="221" t="s">
        <v>239</v>
      </c>
      <c r="I36" s="222"/>
      <c r="J36" s="222">
        <v>31500</v>
      </c>
      <c r="K36" s="223">
        <f t="shared" si="2"/>
        <v>31500</v>
      </c>
    </row>
    <row r="37" spans="1:11" s="36" customFormat="1" ht="45" customHeight="1" hidden="1">
      <c r="A37" s="35"/>
      <c r="B37" s="218"/>
      <c r="C37" s="318"/>
      <c r="D37" s="370"/>
      <c r="E37" s="318"/>
      <c r="F37" s="99"/>
      <c r="G37" s="319" t="s">
        <v>218</v>
      </c>
      <c r="H37" s="320"/>
      <c r="I37" s="321"/>
      <c r="J37" s="322">
        <f>J38</f>
        <v>0</v>
      </c>
      <c r="K37" s="323">
        <f t="shared" si="2"/>
        <v>0</v>
      </c>
    </row>
    <row r="38" spans="1:11" s="36" customFormat="1" ht="60" customHeight="1" hidden="1">
      <c r="A38" s="35"/>
      <c r="B38" s="218"/>
      <c r="C38" s="219" t="s">
        <v>620</v>
      </c>
      <c r="D38" s="266"/>
      <c r="E38" s="219"/>
      <c r="F38" s="78" t="s">
        <v>55</v>
      </c>
      <c r="G38" s="324" t="s">
        <v>622</v>
      </c>
      <c r="H38" s="221" t="s">
        <v>239</v>
      </c>
      <c r="I38" s="222"/>
      <c r="J38" s="222"/>
      <c r="K38" s="127">
        <f t="shared" si="2"/>
        <v>0</v>
      </c>
    </row>
    <row r="39" spans="1:11" s="132" customFormat="1" ht="33.75" customHeight="1">
      <c r="A39" s="130"/>
      <c r="B39" s="131"/>
      <c r="C39" s="224"/>
      <c r="D39" s="224"/>
      <c r="E39" s="224"/>
      <c r="F39" s="225"/>
      <c r="G39" s="226" t="s">
        <v>575</v>
      </c>
      <c r="H39" s="227"/>
      <c r="I39" s="228">
        <f>I7+I15+I27+I29+I35+I37</f>
        <v>530603</v>
      </c>
      <c r="J39" s="228">
        <f>J7+J15+J27+J29+J35+J37</f>
        <v>56500</v>
      </c>
      <c r="K39" s="228">
        <f>K7+K15+K27+K29+K35+K37</f>
        <v>587103</v>
      </c>
    </row>
    <row r="41" spans="2:11" ht="23.25" customHeight="1">
      <c r="B41" s="445"/>
      <c r="C41" s="445"/>
      <c r="D41" s="445"/>
      <c r="E41" s="445"/>
      <c r="F41" s="445"/>
      <c r="G41" s="445"/>
      <c r="H41" s="445"/>
      <c r="I41" s="445"/>
      <c r="J41" s="445"/>
      <c r="K41" s="445"/>
    </row>
    <row r="42" spans="2:19" ht="20.25" customHeight="1">
      <c r="B42" s="395"/>
      <c r="C42" s="395"/>
      <c r="D42" s="395"/>
      <c r="E42" s="395"/>
      <c r="F42" s="395"/>
      <c r="G42" s="395"/>
      <c r="H42" s="395"/>
      <c r="I42" s="395"/>
      <c r="J42" s="395"/>
      <c r="K42" s="395"/>
      <c r="L42" s="91"/>
      <c r="M42" s="91"/>
      <c r="N42" s="91"/>
      <c r="O42" s="91"/>
      <c r="P42" s="91"/>
      <c r="Q42" s="91"/>
      <c r="R42" s="91"/>
      <c r="S42" s="91"/>
    </row>
    <row r="43" spans="2:19" ht="19.5" customHeight="1">
      <c r="B43" s="395"/>
      <c r="C43" s="395"/>
      <c r="D43" s="395"/>
      <c r="E43" s="395"/>
      <c r="F43" s="395"/>
      <c r="G43" s="395"/>
      <c r="H43" s="395"/>
      <c r="I43" s="395"/>
      <c r="J43" s="395"/>
      <c r="K43" s="395"/>
      <c r="L43" s="91"/>
      <c r="M43" s="91"/>
      <c r="N43" s="91"/>
      <c r="O43" s="91"/>
      <c r="P43" s="91"/>
      <c r="Q43" s="91"/>
      <c r="R43" s="91"/>
      <c r="S43" s="91"/>
    </row>
    <row r="45" spans="2:5" ht="12.75">
      <c r="B45" s="92" t="s">
        <v>594</v>
      </c>
      <c r="C45" s="2"/>
      <c r="D45" s="2"/>
      <c r="E45" s="2"/>
    </row>
  </sheetData>
  <sheetProtection/>
  <mergeCells count="7">
    <mergeCell ref="B42:K42"/>
    <mergeCell ref="B43:K43"/>
    <mergeCell ref="B41:K41"/>
    <mergeCell ref="B1:K1"/>
    <mergeCell ref="I2:K2"/>
    <mergeCell ref="B4:K4"/>
    <mergeCell ref="F3:J3"/>
  </mergeCells>
  <printOptions/>
  <pageMargins left="0.7086614173228347" right="0.51" top="0.36" bottom="0.63" header="0.36" footer="0.37"/>
  <pageSetup fitToHeight="32" horizontalDpi="600" verticalDpi="600" orientation="landscape" paperSize="9" scale="68" r:id="rId1"/>
  <rowBreaks count="1" manualBreakCount="1">
    <brk id="44" max="9" man="1"/>
  </rowBreaks>
</worksheet>
</file>

<file path=xl/worksheets/sheet8.xml><?xml version="1.0" encoding="utf-8"?>
<worksheet xmlns="http://schemas.openxmlformats.org/spreadsheetml/2006/main" xmlns:r="http://schemas.openxmlformats.org/officeDocument/2006/relationships">
  <dimension ref="A1:P61"/>
  <sheetViews>
    <sheetView tabSelected="1" workbookViewId="0" topLeftCell="A1">
      <selection activeCell="A3" sqref="A3:J3"/>
    </sheetView>
  </sheetViews>
  <sheetFormatPr defaultColWidth="9.33203125" defaultRowHeight="12.75"/>
  <cols>
    <col min="1" max="1" width="20.83203125" style="335" customWidth="1"/>
    <col min="2" max="3" width="15.5" style="335" customWidth="1"/>
    <col min="4" max="7" width="13.5" style="335" customWidth="1"/>
    <col min="8" max="8" width="14.66015625" style="335" customWidth="1"/>
    <col min="9" max="9" width="14.83203125" style="335" customWidth="1"/>
    <col min="10" max="10" width="15.33203125" style="335" customWidth="1"/>
    <col min="11" max="11" width="13.16015625" style="335" customWidth="1"/>
    <col min="12" max="12" width="6.66015625" style="335" customWidth="1"/>
    <col min="13" max="13" width="9.33203125" style="335" customWidth="1"/>
    <col min="14" max="14" width="18.83203125" style="335" customWidth="1"/>
    <col min="15" max="16384" width="9.33203125" style="335" customWidth="1"/>
  </cols>
  <sheetData>
    <row r="1" spans="1:12" ht="59.25" customHeight="1">
      <c r="A1" s="333"/>
      <c r="B1" s="333"/>
      <c r="C1" s="333"/>
      <c r="D1" s="333"/>
      <c r="E1" s="333"/>
      <c r="F1" s="334"/>
      <c r="G1" s="334"/>
      <c r="H1" s="452" t="s">
        <v>67</v>
      </c>
      <c r="I1" s="452"/>
      <c r="J1" s="452"/>
      <c r="K1" s="453"/>
      <c r="L1" s="453"/>
    </row>
    <row r="2" spans="1:15" ht="30.75" customHeight="1">
      <c r="A2" s="336"/>
      <c r="B2" s="454" t="s">
        <v>248</v>
      </c>
      <c r="C2" s="455"/>
      <c r="D2" s="455"/>
      <c r="E2" s="455"/>
      <c r="F2" s="455"/>
      <c r="G2" s="455"/>
      <c r="H2" s="455"/>
      <c r="I2" s="455"/>
      <c r="J2" s="336"/>
      <c r="K2" s="333"/>
      <c r="L2" s="334"/>
      <c r="M2" s="337"/>
      <c r="N2" s="337"/>
      <c r="O2" s="338"/>
    </row>
    <row r="3" spans="1:15" ht="18" customHeight="1">
      <c r="A3" s="454" t="s">
        <v>249</v>
      </c>
      <c r="B3" s="455"/>
      <c r="C3" s="455"/>
      <c r="D3" s="455"/>
      <c r="E3" s="455"/>
      <c r="F3" s="455"/>
      <c r="G3" s="455"/>
      <c r="H3" s="455"/>
      <c r="I3" s="455"/>
      <c r="J3" s="455"/>
      <c r="K3" s="333"/>
      <c r="L3" s="334"/>
      <c r="M3" s="337"/>
      <c r="N3" s="337"/>
      <c r="O3" s="338"/>
    </row>
    <row r="4" spans="1:15" ht="15" customHeight="1">
      <c r="A4" s="454" t="s">
        <v>250</v>
      </c>
      <c r="B4" s="455"/>
      <c r="C4" s="455"/>
      <c r="D4" s="455"/>
      <c r="E4" s="455"/>
      <c r="F4" s="455"/>
      <c r="G4" s="455"/>
      <c r="H4" s="455"/>
      <c r="I4" s="455"/>
      <c r="J4" s="455"/>
      <c r="K4" s="333"/>
      <c r="L4" s="334"/>
      <c r="M4" s="337"/>
      <c r="N4" s="337"/>
      <c r="O4" s="338"/>
    </row>
    <row r="5" spans="1:15" ht="26.25" customHeight="1">
      <c r="A5" s="456" t="s">
        <v>251</v>
      </c>
      <c r="B5" s="455"/>
      <c r="C5" s="455"/>
      <c r="D5" s="455"/>
      <c r="E5" s="455"/>
      <c r="F5" s="455"/>
      <c r="G5" s="455"/>
      <c r="H5" s="455"/>
      <c r="I5" s="455"/>
      <c r="J5" s="333"/>
      <c r="K5" s="333"/>
      <c r="L5" s="334"/>
      <c r="M5" s="337"/>
      <c r="N5" s="337"/>
      <c r="O5" s="338"/>
    </row>
    <row r="6" spans="1:15" s="340" customFormat="1" ht="46.5" customHeight="1">
      <c r="A6" s="457" t="s">
        <v>252</v>
      </c>
      <c r="B6" s="458"/>
      <c r="C6" s="458"/>
      <c r="D6" s="458"/>
      <c r="E6" s="458"/>
      <c r="F6" s="458"/>
      <c r="G6" s="458"/>
      <c r="H6" s="458"/>
      <c r="I6" s="458"/>
      <c r="J6" s="458"/>
      <c r="L6" s="235"/>
      <c r="M6" s="235"/>
      <c r="N6" s="235"/>
      <c r="O6" s="339"/>
    </row>
    <row r="7" spans="1:15" s="340" customFormat="1" ht="35.25" customHeight="1">
      <c r="A7" s="457" t="s">
        <v>253</v>
      </c>
      <c r="B7" s="458"/>
      <c r="C7" s="458"/>
      <c r="D7" s="458"/>
      <c r="E7" s="458"/>
      <c r="F7" s="458"/>
      <c r="G7" s="458"/>
      <c r="H7" s="458"/>
      <c r="I7" s="458"/>
      <c r="J7" s="458"/>
      <c r="L7" s="235"/>
      <c r="M7" s="235"/>
      <c r="N7" s="235"/>
      <c r="O7" s="339"/>
    </row>
    <row r="8" spans="1:15" s="340" customFormat="1" ht="46.5" customHeight="1">
      <c r="A8" s="413" t="s">
        <v>254</v>
      </c>
      <c r="B8" s="458"/>
      <c r="C8" s="458"/>
      <c r="D8" s="458"/>
      <c r="E8" s="458"/>
      <c r="F8" s="458"/>
      <c r="G8" s="458"/>
      <c r="H8" s="458"/>
      <c r="I8" s="458"/>
      <c r="J8" s="458"/>
      <c r="L8" s="235"/>
      <c r="M8" s="235"/>
      <c r="N8" s="235"/>
      <c r="O8" s="339"/>
    </row>
    <row r="9" spans="1:15" s="340" customFormat="1" ht="30.75" customHeight="1">
      <c r="A9" s="457" t="s">
        <v>256</v>
      </c>
      <c r="B9" s="458"/>
      <c r="C9" s="458"/>
      <c r="D9" s="458"/>
      <c r="E9" s="458"/>
      <c r="F9" s="458"/>
      <c r="G9" s="458"/>
      <c r="H9" s="458"/>
      <c r="I9" s="458"/>
      <c r="J9" s="458"/>
      <c r="L9" s="235"/>
      <c r="M9" s="235"/>
      <c r="N9" s="235"/>
      <c r="O9" s="339"/>
    </row>
    <row r="10" spans="12:15" ht="14.25" customHeight="1">
      <c r="L10" s="337"/>
      <c r="M10" s="337"/>
      <c r="N10" s="337"/>
      <c r="O10" s="338"/>
    </row>
    <row r="11" spans="1:15" ht="18.75" customHeight="1">
      <c r="A11" s="459" t="s">
        <v>257</v>
      </c>
      <c r="B11" s="458"/>
      <c r="C11" s="458"/>
      <c r="D11" s="458"/>
      <c r="E11" s="458"/>
      <c r="F11" s="458"/>
      <c r="G11" s="458"/>
      <c r="H11" s="458"/>
      <c r="I11" s="458"/>
      <c r="J11" s="458"/>
      <c r="L11" s="337"/>
      <c r="M11" s="337"/>
      <c r="N11" s="337"/>
      <c r="O11" s="338"/>
    </row>
    <row r="12" spans="1:15" ht="12" customHeight="1">
      <c r="A12" s="341"/>
      <c r="B12" s="342"/>
      <c r="C12" s="342"/>
      <c r="D12" s="342"/>
      <c r="E12" s="342"/>
      <c r="F12" s="342"/>
      <c r="G12" s="342"/>
      <c r="H12" s="342"/>
      <c r="I12" s="342"/>
      <c r="J12" s="342"/>
      <c r="L12" s="337"/>
      <c r="M12" s="337"/>
      <c r="N12" s="337"/>
      <c r="O12" s="338"/>
    </row>
    <row r="13" spans="1:15" ht="18.75" customHeight="1">
      <c r="A13" s="460" t="s">
        <v>258</v>
      </c>
      <c r="B13" s="461"/>
      <c r="C13" s="461"/>
      <c r="D13" s="461"/>
      <c r="E13" s="461"/>
      <c r="F13" s="461"/>
      <c r="G13" s="461"/>
      <c r="H13" s="461"/>
      <c r="I13" s="461"/>
      <c r="J13" s="461"/>
      <c r="L13" s="337"/>
      <c r="M13" s="337"/>
      <c r="N13" s="337"/>
      <c r="O13" s="338"/>
    </row>
    <row r="14" spans="1:15" ht="12.75" customHeight="1">
      <c r="A14" s="341"/>
      <c r="B14" s="342"/>
      <c r="C14" s="342"/>
      <c r="D14" s="342"/>
      <c r="E14" s="342"/>
      <c r="F14" s="342"/>
      <c r="G14" s="342"/>
      <c r="H14" s="342"/>
      <c r="I14" s="342"/>
      <c r="J14" s="342"/>
      <c r="L14" s="337"/>
      <c r="M14" s="337"/>
      <c r="N14" s="337"/>
      <c r="O14" s="338"/>
    </row>
    <row r="15" spans="1:15" ht="17.25" customHeight="1">
      <c r="A15" s="457" t="s">
        <v>259</v>
      </c>
      <c r="B15" s="458"/>
      <c r="C15" s="458"/>
      <c r="D15" s="458"/>
      <c r="E15" s="458"/>
      <c r="F15" s="458"/>
      <c r="G15" s="458"/>
      <c r="H15" s="458"/>
      <c r="I15" s="458"/>
      <c r="J15" s="342"/>
      <c r="L15" s="337"/>
      <c r="M15" s="337"/>
      <c r="N15" s="337"/>
      <c r="O15" s="338"/>
    </row>
    <row r="16" spans="1:10" ht="25.5" customHeight="1">
      <c r="A16" s="459" t="s">
        <v>260</v>
      </c>
      <c r="B16" s="458"/>
      <c r="C16" s="458"/>
      <c r="D16" s="458"/>
      <c r="E16" s="458"/>
      <c r="F16" s="458"/>
      <c r="G16" s="458"/>
      <c r="H16" s="458"/>
      <c r="I16" s="458"/>
      <c r="J16" s="462"/>
    </row>
    <row r="17" spans="1:9" ht="10.5" customHeight="1">
      <c r="A17" s="341"/>
      <c r="B17" s="342"/>
      <c r="C17" s="342"/>
      <c r="D17" s="342"/>
      <c r="E17" s="342"/>
      <c r="F17" s="342"/>
      <c r="G17" s="342"/>
      <c r="H17" s="342"/>
      <c r="I17" s="342"/>
    </row>
    <row r="18" spans="1:12" ht="15">
      <c r="A18" s="463" t="s">
        <v>261</v>
      </c>
      <c r="B18" s="458"/>
      <c r="C18" s="458"/>
      <c r="D18" s="458"/>
      <c r="E18" s="458"/>
      <c r="F18" s="458"/>
      <c r="G18" s="458"/>
      <c r="H18" s="458"/>
      <c r="I18" s="458"/>
      <c r="J18" s="458"/>
      <c r="K18" s="458"/>
      <c r="L18" s="462"/>
    </row>
    <row r="19" spans="1:11" ht="15">
      <c r="A19" s="463" t="s">
        <v>262</v>
      </c>
      <c r="B19" s="458"/>
      <c r="C19" s="458"/>
      <c r="D19" s="463"/>
      <c r="E19" s="463"/>
      <c r="F19" s="463"/>
      <c r="G19" s="463"/>
      <c r="H19" s="463"/>
      <c r="I19" s="463"/>
      <c r="J19" s="463"/>
      <c r="K19" s="463"/>
    </row>
    <row r="20" spans="1:11" ht="15">
      <c r="A20" s="457" t="s">
        <v>263</v>
      </c>
      <c r="B20" s="458"/>
      <c r="C20" s="458"/>
      <c r="D20" s="458"/>
      <c r="E20" s="458"/>
      <c r="F20" s="458"/>
      <c r="G20" s="458"/>
      <c r="H20" s="458"/>
      <c r="I20" s="458"/>
      <c r="J20" s="343"/>
      <c r="K20" s="343"/>
    </row>
    <row r="21" spans="1:11" ht="15">
      <c r="A21" s="457" t="s">
        <v>264</v>
      </c>
      <c r="B21" s="458"/>
      <c r="C21" s="458"/>
      <c r="D21" s="458"/>
      <c r="E21" s="458"/>
      <c r="F21" s="458"/>
      <c r="G21" s="458"/>
      <c r="H21" s="458"/>
      <c r="I21" s="343"/>
      <c r="J21" s="343"/>
      <c r="K21" s="343"/>
    </row>
    <row r="22" spans="1:9" ht="16.5" customHeight="1">
      <c r="A22" s="341"/>
      <c r="B22" s="342"/>
      <c r="C22" s="342"/>
      <c r="D22" s="342"/>
      <c r="E22" s="342"/>
      <c r="F22" s="342"/>
      <c r="G22" s="342"/>
      <c r="H22" s="342"/>
      <c r="I22" s="342"/>
    </row>
    <row r="23" spans="1:16" s="340" customFormat="1" ht="22.5" customHeight="1">
      <c r="A23" s="461" t="s">
        <v>265</v>
      </c>
      <c r="B23" s="461"/>
      <c r="C23" s="461"/>
      <c r="D23" s="461"/>
      <c r="E23" s="461"/>
      <c r="F23" s="461"/>
      <c r="G23" s="461"/>
      <c r="H23" s="461"/>
      <c r="I23" s="461"/>
      <c r="J23" s="344"/>
      <c r="K23" s="344"/>
      <c r="L23" s="344"/>
      <c r="M23" s="344"/>
      <c r="N23" s="344"/>
      <c r="O23" s="344"/>
      <c r="P23" s="344"/>
    </row>
    <row r="24" spans="1:16" s="340" customFormat="1" ht="35.25" customHeight="1">
      <c r="A24" s="413" t="s">
        <v>266</v>
      </c>
      <c r="B24" s="458"/>
      <c r="C24" s="458"/>
      <c r="D24" s="458"/>
      <c r="E24" s="458"/>
      <c r="F24" s="458"/>
      <c r="G24" s="458"/>
      <c r="H24" s="458"/>
      <c r="I24" s="458"/>
      <c r="J24" s="344"/>
      <c r="K24" s="344"/>
      <c r="L24" s="344"/>
      <c r="M24" s="344"/>
      <c r="N24" s="344"/>
      <c r="O24" s="344"/>
      <c r="P24" s="344"/>
    </row>
    <row r="25" spans="1:16" s="340" customFormat="1" ht="25.5" customHeight="1">
      <c r="A25" s="341"/>
      <c r="B25" s="345"/>
      <c r="C25" s="345"/>
      <c r="D25" s="464" t="s">
        <v>267</v>
      </c>
      <c r="E25" s="464"/>
      <c r="F25" s="464"/>
      <c r="G25" s="345"/>
      <c r="H25" s="345"/>
      <c r="I25" s="345"/>
      <c r="J25" s="344"/>
      <c r="K25" s="344"/>
      <c r="L25" s="344"/>
      <c r="M25" s="344"/>
      <c r="N25" s="344"/>
      <c r="O25" s="344"/>
      <c r="P25" s="344"/>
    </row>
    <row r="26" spans="1:16" s="340" customFormat="1" ht="12.75" customHeight="1">
      <c r="A26" s="341"/>
      <c r="B26" s="345"/>
      <c r="C26" s="345"/>
      <c r="D26" s="345"/>
      <c r="E26" s="345"/>
      <c r="F26" s="345"/>
      <c r="G26" s="345"/>
      <c r="H26" s="345"/>
      <c r="I26" s="345"/>
      <c r="J26" s="344"/>
      <c r="K26" s="344"/>
      <c r="L26" s="344"/>
      <c r="M26" s="344"/>
      <c r="N26" s="344"/>
      <c r="O26" s="344"/>
      <c r="P26" s="344"/>
    </row>
    <row r="27" spans="1:16" s="340" customFormat="1" ht="15">
      <c r="A27" s="463" t="s">
        <v>268</v>
      </c>
      <c r="B27" s="458"/>
      <c r="C27" s="458"/>
      <c r="D27" s="463"/>
      <c r="E27" s="463"/>
      <c r="F27" s="463"/>
      <c r="G27" s="463"/>
      <c r="H27" s="463"/>
      <c r="I27" s="463"/>
      <c r="J27" s="344"/>
      <c r="K27" s="344"/>
      <c r="L27" s="344"/>
      <c r="M27" s="344"/>
      <c r="N27" s="344"/>
      <c r="O27" s="344"/>
      <c r="P27" s="344"/>
    </row>
    <row r="28" spans="1:16" s="340" customFormat="1" ht="15">
      <c r="A28" s="463" t="s">
        <v>270</v>
      </c>
      <c r="B28" s="458"/>
      <c r="C28" s="458"/>
      <c r="D28" s="463"/>
      <c r="E28" s="463"/>
      <c r="F28" s="463"/>
      <c r="G28" s="463"/>
      <c r="H28" s="463"/>
      <c r="I28" s="463"/>
      <c r="J28" s="463"/>
      <c r="K28" s="463"/>
      <c r="L28" s="344"/>
      <c r="M28" s="344"/>
      <c r="N28" s="344"/>
      <c r="O28" s="344"/>
      <c r="P28" s="344"/>
    </row>
    <row r="29" spans="1:16" s="340" customFormat="1" ht="15" customHeight="1">
      <c r="A29" s="465" t="s">
        <v>271</v>
      </c>
      <c r="B29" s="413"/>
      <c r="C29" s="413"/>
      <c r="D29" s="413"/>
      <c r="E29" s="413"/>
      <c r="F29" s="413"/>
      <c r="G29" s="413"/>
      <c r="H29" s="413"/>
      <c r="I29" s="413"/>
      <c r="J29" s="413"/>
      <c r="K29" s="413"/>
      <c r="L29" s="413"/>
      <c r="M29" s="413"/>
      <c r="N29" s="413"/>
      <c r="O29" s="413"/>
      <c r="P29" s="344"/>
    </row>
    <row r="30" spans="1:16" s="340" customFormat="1" ht="15">
      <c r="A30" s="344"/>
      <c r="B30" s="344"/>
      <c r="C30" s="344"/>
      <c r="D30" s="344"/>
      <c r="E30" s="344"/>
      <c r="F30" s="344"/>
      <c r="G30" s="344"/>
      <c r="H30" s="344"/>
      <c r="I30" s="344"/>
      <c r="J30" s="344"/>
      <c r="K30" s="344"/>
      <c r="L30" s="344"/>
      <c r="M30" s="344"/>
      <c r="N30" s="344"/>
      <c r="O30" s="344"/>
      <c r="P30" s="344"/>
    </row>
    <row r="31" spans="1:16" ht="31.5" customHeight="1">
      <c r="A31" s="466" t="s">
        <v>272</v>
      </c>
      <c r="B31" s="467"/>
      <c r="C31" s="467"/>
      <c r="D31" s="467"/>
      <c r="E31" s="467"/>
      <c r="F31" s="467"/>
      <c r="G31" s="467"/>
      <c r="H31" s="467"/>
      <c r="I31" s="467"/>
      <c r="J31" s="467"/>
      <c r="K31" s="467"/>
      <c r="L31" s="467"/>
      <c r="M31" s="347"/>
      <c r="N31" s="348"/>
      <c r="O31" s="348"/>
      <c r="P31" s="348"/>
    </row>
    <row r="32" spans="1:16" ht="22.5" customHeight="1">
      <c r="A32" s="349"/>
      <c r="B32" s="346"/>
      <c r="C32" s="346"/>
      <c r="D32" s="346"/>
      <c r="E32" s="346"/>
      <c r="F32" s="346"/>
      <c r="G32" s="346"/>
      <c r="H32" s="346"/>
      <c r="I32" s="346"/>
      <c r="J32" s="346"/>
      <c r="K32" s="346"/>
      <c r="L32" s="346"/>
      <c r="M32" s="346"/>
      <c r="N32" s="348"/>
      <c r="O32" s="348"/>
      <c r="P32" s="348"/>
    </row>
    <row r="33" spans="1:16" s="352" customFormat="1" ht="15">
      <c r="A33" s="468" t="s">
        <v>273</v>
      </c>
      <c r="B33" s="470" t="s">
        <v>274</v>
      </c>
      <c r="C33" s="470"/>
      <c r="D33" s="470"/>
      <c r="E33" s="471" t="s">
        <v>275</v>
      </c>
      <c r="F33" s="472"/>
      <c r="G33" s="472"/>
      <c r="H33" s="473"/>
      <c r="I33" s="473"/>
      <c r="J33" s="474"/>
      <c r="K33" s="475" t="s">
        <v>276</v>
      </c>
      <c r="L33" s="476"/>
      <c r="M33" s="351"/>
      <c r="N33" s="351"/>
      <c r="O33" s="351"/>
      <c r="P33" s="351"/>
    </row>
    <row r="34" spans="1:16" s="352" customFormat="1" ht="105">
      <c r="A34" s="469"/>
      <c r="B34" s="350" t="s">
        <v>277</v>
      </c>
      <c r="C34" s="350" t="s">
        <v>278</v>
      </c>
      <c r="D34" s="350" t="s">
        <v>279</v>
      </c>
      <c r="E34" s="350" t="s">
        <v>280</v>
      </c>
      <c r="F34" s="350" t="s">
        <v>281</v>
      </c>
      <c r="G34" s="350" t="s">
        <v>282</v>
      </c>
      <c r="H34" s="350" t="s">
        <v>283</v>
      </c>
      <c r="I34" s="350" t="s">
        <v>284</v>
      </c>
      <c r="J34" s="353" t="s">
        <v>285</v>
      </c>
      <c r="K34" s="475"/>
      <c r="L34" s="476"/>
      <c r="M34" s="354"/>
      <c r="N34" s="351"/>
      <c r="O34" s="351"/>
      <c r="P34" s="351"/>
    </row>
    <row r="35" spans="1:16" s="360" customFormat="1" ht="15" hidden="1">
      <c r="A35" s="355"/>
      <c r="B35" s="356"/>
      <c r="C35" s="356"/>
      <c r="D35" s="357"/>
      <c r="E35" s="357"/>
      <c r="F35" s="357"/>
      <c r="G35" s="357"/>
      <c r="H35" s="358"/>
      <c r="I35" s="358"/>
      <c r="J35" s="358"/>
      <c r="K35" s="477"/>
      <c r="L35" s="478"/>
      <c r="M35" s="359"/>
      <c r="N35" s="359"/>
      <c r="O35" s="359"/>
      <c r="P35" s="359"/>
    </row>
    <row r="36" spans="1:16" s="360" customFormat="1" ht="15">
      <c r="A36" s="355" t="s">
        <v>286</v>
      </c>
      <c r="B36" s="356">
        <v>837</v>
      </c>
      <c r="C36" s="356">
        <v>837</v>
      </c>
      <c r="D36" s="357">
        <v>50675</v>
      </c>
      <c r="E36" s="357"/>
      <c r="F36" s="357"/>
      <c r="G36" s="357"/>
      <c r="H36" s="358"/>
      <c r="I36" s="358"/>
      <c r="J36" s="358"/>
      <c r="K36" s="479">
        <f aca="true" t="shared" si="0" ref="K36:K59">D36+J36</f>
        <v>50675</v>
      </c>
      <c r="L36" s="480"/>
      <c r="M36" s="359"/>
      <c r="N36" s="359"/>
      <c r="O36" s="359"/>
      <c r="P36" s="359"/>
    </row>
    <row r="37" spans="1:16" s="360" customFormat="1" ht="15">
      <c r="A37" s="355" t="s">
        <v>287</v>
      </c>
      <c r="B37" s="356">
        <v>1230</v>
      </c>
      <c r="C37" s="356">
        <v>1230</v>
      </c>
      <c r="D37" s="357">
        <v>74469</v>
      </c>
      <c r="E37" s="357"/>
      <c r="F37" s="357"/>
      <c r="G37" s="357"/>
      <c r="H37" s="358"/>
      <c r="I37" s="358"/>
      <c r="J37" s="358"/>
      <c r="K37" s="477">
        <f t="shared" si="0"/>
        <v>74469</v>
      </c>
      <c r="L37" s="481"/>
      <c r="M37" s="359"/>
      <c r="N37" s="359"/>
      <c r="O37" s="359"/>
      <c r="P37" s="359"/>
    </row>
    <row r="38" spans="1:12" s="360" customFormat="1" ht="15">
      <c r="A38" s="355" t="s">
        <v>288</v>
      </c>
      <c r="B38" s="356">
        <v>419</v>
      </c>
      <c r="C38" s="356">
        <v>419</v>
      </c>
      <c r="D38" s="357">
        <v>25370</v>
      </c>
      <c r="E38" s="357"/>
      <c r="F38" s="357"/>
      <c r="G38" s="357"/>
      <c r="H38" s="358"/>
      <c r="I38" s="358"/>
      <c r="J38" s="358"/>
      <c r="K38" s="477">
        <f t="shared" si="0"/>
        <v>25370</v>
      </c>
      <c r="L38" s="481"/>
    </row>
    <row r="39" spans="1:12" s="360" customFormat="1" ht="15">
      <c r="A39" s="355" t="s">
        <v>289</v>
      </c>
      <c r="B39" s="356">
        <v>171</v>
      </c>
      <c r="C39" s="356">
        <v>171</v>
      </c>
      <c r="D39" s="357">
        <v>10353</v>
      </c>
      <c r="E39" s="357"/>
      <c r="F39" s="357"/>
      <c r="G39" s="357"/>
      <c r="H39" s="358"/>
      <c r="I39" s="358"/>
      <c r="J39" s="358"/>
      <c r="K39" s="477">
        <f t="shared" si="0"/>
        <v>10353</v>
      </c>
      <c r="L39" s="481"/>
    </row>
    <row r="40" spans="1:12" s="360" customFormat="1" ht="15">
      <c r="A40" s="355" t="s">
        <v>290</v>
      </c>
      <c r="B40" s="356">
        <v>480</v>
      </c>
      <c r="C40" s="356">
        <v>480</v>
      </c>
      <c r="D40" s="357">
        <v>29061</v>
      </c>
      <c r="E40" s="357"/>
      <c r="F40" s="357"/>
      <c r="G40" s="357"/>
      <c r="H40" s="358"/>
      <c r="I40" s="358"/>
      <c r="J40" s="358"/>
      <c r="K40" s="477">
        <f t="shared" si="0"/>
        <v>29061</v>
      </c>
      <c r="L40" s="481"/>
    </row>
    <row r="41" spans="1:12" s="360" customFormat="1" ht="15">
      <c r="A41" s="355" t="s">
        <v>291</v>
      </c>
      <c r="B41" s="356">
        <v>412</v>
      </c>
      <c r="C41" s="356">
        <v>412</v>
      </c>
      <c r="D41" s="357">
        <v>24944</v>
      </c>
      <c r="E41" s="357"/>
      <c r="F41" s="357"/>
      <c r="G41" s="357"/>
      <c r="H41" s="358"/>
      <c r="I41" s="358"/>
      <c r="J41" s="358"/>
      <c r="K41" s="477">
        <f t="shared" si="0"/>
        <v>24944</v>
      </c>
      <c r="L41" s="481"/>
    </row>
    <row r="42" spans="1:12" s="360" customFormat="1" ht="15">
      <c r="A42" s="355" t="s">
        <v>292</v>
      </c>
      <c r="B42" s="356">
        <v>1131</v>
      </c>
      <c r="C42" s="356">
        <v>1131</v>
      </c>
      <c r="D42" s="357">
        <v>68475</v>
      </c>
      <c r="E42" s="357">
        <v>50</v>
      </c>
      <c r="F42" s="357">
        <v>2</v>
      </c>
      <c r="G42" s="361">
        <v>0.1</v>
      </c>
      <c r="H42" s="358">
        <v>42</v>
      </c>
      <c r="I42" s="358">
        <v>9352</v>
      </c>
      <c r="J42" s="357">
        <v>392784</v>
      </c>
      <c r="K42" s="477">
        <f t="shared" si="0"/>
        <v>461259</v>
      </c>
      <c r="L42" s="481"/>
    </row>
    <row r="43" spans="1:12" s="360" customFormat="1" ht="15">
      <c r="A43" s="355" t="s">
        <v>293</v>
      </c>
      <c r="B43" s="362">
        <v>506</v>
      </c>
      <c r="C43" s="362">
        <v>506</v>
      </c>
      <c r="D43" s="357">
        <v>30635</v>
      </c>
      <c r="E43" s="357"/>
      <c r="F43" s="357"/>
      <c r="G43" s="357"/>
      <c r="H43" s="358"/>
      <c r="I43" s="358"/>
      <c r="J43" s="358"/>
      <c r="K43" s="477">
        <f t="shared" si="0"/>
        <v>30635</v>
      </c>
      <c r="L43" s="481"/>
    </row>
    <row r="44" spans="1:12" s="360" customFormat="1" ht="15">
      <c r="A44" s="355" t="s">
        <v>294</v>
      </c>
      <c r="B44" s="356">
        <v>319</v>
      </c>
      <c r="C44" s="356">
        <v>319</v>
      </c>
      <c r="D44" s="357">
        <v>19314</v>
      </c>
      <c r="E44" s="357"/>
      <c r="F44" s="357"/>
      <c r="G44" s="357"/>
      <c r="H44" s="358"/>
      <c r="I44" s="358"/>
      <c r="J44" s="358"/>
      <c r="K44" s="477">
        <f t="shared" si="0"/>
        <v>19314</v>
      </c>
      <c r="L44" s="481"/>
    </row>
    <row r="45" spans="1:12" s="360" customFormat="1" ht="15">
      <c r="A45" s="355" t="s">
        <v>295</v>
      </c>
      <c r="B45" s="356">
        <v>644</v>
      </c>
      <c r="C45" s="356">
        <v>644</v>
      </c>
      <c r="D45" s="357">
        <v>38990</v>
      </c>
      <c r="E45" s="357"/>
      <c r="F45" s="357"/>
      <c r="G45" s="357"/>
      <c r="H45" s="358"/>
      <c r="I45" s="358"/>
      <c r="J45" s="358"/>
      <c r="K45" s="477">
        <f t="shared" si="0"/>
        <v>38990</v>
      </c>
      <c r="L45" s="481"/>
    </row>
    <row r="46" spans="1:12" s="360" customFormat="1" ht="15">
      <c r="A46" s="355" t="s">
        <v>296</v>
      </c>
      <c r="B46" s="356">
        <v>451</v>
      </c>
      <c r="C46" s="356">
        <v>451</v>
      </c>
      <c r="D46" s="357">
        <v>27305</v>
      </c>
      <c r="E46" s="357"/>
      <c r="F46" s="357"/>
      <c r="G46" s="357"/>
      <c r="H46" s="358"/>
      <c r="I46" s="358"/>
      <c r="J46" s="358"/>
      <c r="K46" s="477">
        <f t="shared" si="0"/>
        <v>27305</v>
      </c>
      <c r="L46" s="481"/>
    </row>
    <row r="47" spans="1:12" s="360" customFormat="1" ht="15">
      <c r="A47" s="355" t="s">
        <v>297</v>
      </c>
      <c r="B47" s="356">
        <v>545</v>
      </c>
      <c r="C47" s="356">
        <v>545</v>
      </c>
      <c r="D47" s="357">
        <v>32997</v>
      </c>
      <c r="E47" s="357"/>
      <c r="F47" s="357"/>
      <c r="G47" s="357"/>
      <c r="H47" s="358"/>
      <c r="I47" s="358"/>
      <c r="J47" s="358"/>
      <c r="K47" s="477">
        <f t="shared" si="0"/>
        <v>32997</v>
      </c>
      <c r="L47" s="481"/>
    </row>
    <row r="48" spans="1:12" s="360" customFormat="1" ht="15">
      <c r="A48" s="355" t="s">
        <v>298</v>
      </c>
      <c r="B48" s="356">
        <v>316</v>
      </c>
      <c r="C48" s="356">
        <v>316</v>
      </c>
      <c r="D48" s="357">
        <v>19132</v>
      </c>
      <c r="E48" s="357"/>
      <c r="F48" s="357"/>
      <c r="G48" s="357"/>
      <c r="H48" s="358"/>
      <c r="I48" s="358"/>
      <c r="J48" s="358"/>
      <c r="K48" s="477">
        <f t="shared" si="0"/>
        <v>19132</v>
      </c>
      <c r="L48" s="481"/>
    </row>
    <row r="49" spans="1:12" s="360" customFormat="1" ht="15">
      <c r="A49" s="355" t="s">
        <v>299</v>
      </c>
      <c r="B49" s="356">
        <v>453</v>
      </c>
      <c r="C49" s="356">
        <v>453</v>
      </c>
      <c r="D49" s="357">
        <v>27426</v>
      </c>
      <c r="E49" s="357"/>
      <c r="F49" s="357"/>
      <c r="G49" s="357"/>
      <c r="H49" s="358"/>
      <c r="I49" s="358"/>
      <c r="J49" s="358"/>
      <c r="K49" s="477">
        <f t="shared" si="0"/>
        <v>27426</v>
      </c>
      <c r="L49" s="481"/>
    </row>
    <row r="50" spans="1:12" s="360" customFormat="1" ht="15">
      <c r="A50" s="355" t="s">
        <v>300</v>
      </c>
      <c r="B50" s="356">
        <v>615</v>
      </c>
      <c r="C50" s="356">
        <v>615</v>
      </c>
      <c r="D50" s="357">
        <v>37235</v>
      </c>
      <c r="E50" s="357"/>
      <c r="F50" s="357"/>
      <c r="G50" s="357"/>
      <c r="H50" s="358"/>
      <c r="I50" s="358"/>
      <c r="J50" s="358"/>
      <c r="K50" s="477">
        <f t="shared" si="0"/>
        <v>37235</v>
      </c>
      <c r="L50" s="481"/>
    </row>
    <row r="51" spans="1:12" s="360" customFormat="1" ht="15">
      <c r="A51" s="355" t="s">
        <v>301</v>
      </c>
      <c r="B51" s="356">
        <v>400</v>
      </c>
      <c r="C51" s="356">
        <v>400</v>
      </c>
      <c r="D51" s="357">
        <v>24218</v>
      </c>
      <c r="E51" s="357"/>
      <c r="F51" s="357"/>
      <c r="G51" s="357"/>
      <c r="H51" s="358"/>
      <c r="I51" s="358"/>
      <c r="J51" s="358"/>
      <c r="K51" s="477">
        <f t="shared" si="0"/>
        <v>24218</v>
      </c>
      <c r="L51" s="481"/>
    </row>
    <row r="52" spans="1:12" s="360" customFormat="1" ht="15">
      <c r="A52" s="355" t="s">
        <v>302</v>
      </c>
      <c r="B52" s="356">
        <v>204</v>
      </c>
      <c r="C52" s="356">
        <v>204</v>
      </c>
      <c r="D52" s="357">
        <v>12351</v>
      </c>
      <c r="E52" s="357"/>
      <c r="F52" s="357"/>
      <c r="G52" s="357"/>
      <c r="H52" s="358"/>
      <c r="I52" s="358"/>
      <c r="J52" s="358"/>
      <c r="K52" s="477">
        <f t="shared" si="0"/>
        <v>12351</v>
      </c>
      <c r="L52" s="481"/>
    </row>
    <row r="53" spans="1:12" s="360" customFormat="1" ht="15">
      <c r="A53" s="355" t="s">
        <v>303</v>
      </c>
      <c r="B53" s="356">
        <v>459</v>
      </c>
      <c r="C53" s="356">
        <v>459</v>
      </c>
      <c r="D53" s="357">
        <v>27790</v>
      </c>
      <c r="E53" s="357"/>
      <c r="F53" s="357"/>
      <c r="G53" s="357"/>
      <c r="H53" s="358"/>
      <c r="I53" s="358"/>
      <c r="J53" s="358"/>
      <c r="K53" s="477">
        <f t="shared" si="0"/>
        <v>27790</v>
      </c>
      <c r="L53" s="481"/>
    </row>
    <row r="54" spans="1:12" s="360" customFormat="1" ht="15">
      <c r="A54" s="355" t="s">
        <v>304</v>
      </c>
      <c r="B54" s="356">
        <v>1068</v>
      </c>
      <c r="C54" s="356">
        <v>1068</v>
      </c>
      <c r="D54" s="357">
        <v>64661</v>
      </c>
      <c r="E54" s="357"/>
      <c r="F54" s="357"/>
      <c r="G54" s="357"/>
      <c r="H54" s="358"/>
      <c r="I54" s="358"/>
      <c r="J54" s="358"/>
      <c r="K54" s="477">
        <f t="shared" si="0"/>
        <v>64661</v>
      </c>
      <c r="L54" s="481"/>
    </row>
    <row r="55" spans="1:12" s="360" customFormat="1" ht="15">
      <c r="A55" s="355" t="s">
        <v>305</v>
      </c>
      <c r="B55" s="356">
        <v>860</v>
      </c>
      <c r="C55" s="356">
        <v>860</v>
      </c>
      <c r="D55" s="357">
        <v>52068</v>
      </c>
      <c r="E55" s="357"/>
      <c r="F55" s="357"/>
      <c r="G55" s="357"/>
      <c r="H55" s="358"/>
      <c r="I55" s="358"/>
      <c r="J55" s="358"/>
      <c r="K55" s="477">
        <f t="shared" si="0"/>
        <v>52068</v>
      </c>
      <c r="L55" s="481"/>
    </row>
    <row r="56" spans="1:12" s="360" customFormat="1" ht="15">
      <c r="A56" s="355" t="s">
        <v>306</v>
      </c>
      <c r="B56" s="356">
        <v>329</v>
      </c>
      <c r="C56" s="356">
        <v>329</v>
      </c>
      <c r="D56" s="357">
        <v>19919</v>
      </c>
      <c r="E56" s="357"/>
      <c r="F56" s="357"/>
      <c r="G56" s="357"/>
      <c r="H56" s="358"/>
      <c r="I56" s="358"/>
      <c r="J56" s="358"/>
      <c r="K56" s="477">
        <f t="shared" si="0"/>
        <v>19919</v>
      </c>
      <c r="L56" s="481"/>
    </row>
    <row r="57" spans="1:12" s="360" customFormat="1" ht="15">
      <c r="A57" s="355" t="s">
        <v>307</v>
      </c>
      <c r="B57" s="355">
        <v>403</v>
      </c>
      <c r="C57" s="355">
        <v>403</v>
      </c>
      <c r="D57" s="357">
        <v>24399</v>
      </c>
      <c r="E57" s="357"/>
      <c r="F57" s="357"/>
      <c r="G57" s="357"/>
      <c r="H57" s="358"/>
      <c r="I57" s="358"/>
      <c r="J57" s="358"/>
      <c r="K57" s="477">
        <f t="shared" si="0"/>
        <v>24399</v>
      </c>
      <c r="L57" s="481"/>
    </row>
    <row r="58" spans="1:12" s="360" customFormat="1" ht="15">
      <c r="A58" s="355" t="s">
        <v>308</v>
      </c>
      <c r="B58" s="356">
        <v>630</v>
      </c>
      <c r="C58" s="356">
        <v>630</v>
      </c>
      <c r="D58" s="357">
        <v>38143</v>
      </c>
      <c r="E58" s="357"/>
      <c r="F58" s="357"/>
      <c r="G58" s="357"/>
      <c r="H58" s="358"/>
      <c r="I58" s="358"/>
      <c r="J58" s="358"/>
      <c r="K58" s="477">
        <f t="shared" si="0"/>
        <v>38143</v>
      </c>
      <c r="L58" s="481"/>
    </row>
    <row r="59" spans="1:12" s="360" customFormat="1" ht="15">
      <c r="A59" s="355" t="s">
        <v>309</v>
      </c>
      <c r="B59" s="356">
        <v>463</v>
      </c>
      <c r="C59" s="356">
        <v>463</v>
      </c>
      <c r="D59" s="357">
        <v>28032</v>
      </c>
      <c r="E59" s="357"/>
      <c r="F59" s="357"/>
      <c r="G59" s="357"/>
      <c r="H59" s="358"/>
      <c r="I59" s="358"/>
      <c r="J59" s="358"/>
      <c r="K59" s="477">
        <f t="shared" si="0"/>
        <v>28032</v>
      </c>
      <c r="L59" s="481"/>
    </row>
    <row r="60" spans="1:12" s="340" customFormat="1" ht="15">
      <c r="A60" s="363" t="s">
        <v>310</v>
      </c>
      <c r="B60" s="364">
        <f>SUM(B35:B59)</f>
        <v>13345</v>
      </c>
      <c r="C60" s="364">
        <f>SUM(C35:C59)</f>
        <v>13345</v>
      </c>
      <c r="D60" s="365">
        <f>SUM(D35:D59)</f>
        <v>807962</v>
      </c>
      <c r="E60" s="365"/>
      <c r="F60" s="365"/>
      <c r="G60" s="365"/>
      <c r="H60" s="365">
        <f>SUM(H35:H59)</f>
        <v>42</v>
      </c>
      <c r="I60" s="366"/>
      <c r="J60" s="365">
        <f>SUM(J35:J59)</f>
        <v>392784</v>
      </c>
      <c r="K60" s="482">
        <f>SUM(K35:K59)</f>
        <v>1200746</v>
      </c>
      <c r="L60" s="481"/>
    </row>
    <row r="61" spans="11:12" ht="15">
      <c r="K61" s="367"/>
      <c r="L61" s="364"/>
    </row>
  </sheetData>
  <mergeCells count="54">
    <mergeCell ref="K59:L59"/>
    <mergeCell ref="K60:L60"/>
    <mergeCell ref="K55:L55"/>
    <mergeCell ref="K56:L56"/>
    <mergeCell ref="K57:L57"/>
    <mergeCell ref="K58:L58"/>
    <mergeCell ref="K51:L51"/>
    <mergeCell ref="K52:L52"/>
    <mergeCell ref="K53:L53"/>
    <mergeCell ref="K54:L54"/>
    <mergeCell ref="K47:L47"/>
    <mergeCell ref="K48:L48"/>
    <mergeCell ref="K49:L49"/>
    <mergeCell ref="K50:L50"/>
    <mergeCell ref="K43:L43"/>
    <mergeCell ref="K44:L44"/>
    <mergeCell ref="K45:L45"/>
    <mergeCell ref="K46:L46"/>
    <mergeCell ref="K39:L39"/>
    <mergeCell ref="K40:L40"/>
    <mergeCell ref="K41:L41"/>
    <mergeCell ref="K42:L42"/>
    <mergeCell ref="K35:L35"/>
    <mergeCell ref="K36:L36"/>
    <mergeCell ref="K37:L37"/>
    <mergeCell ref="K38:L38"/>
    <mergeCell ref="A33:A34"/>
    <mergeCell ref="B33:D33"/>
    <mergeCell ref="E33:J33"/>
    <mergeCell ref="K33:L34"/>
    <mergeCell ref="A27:I27"/>
    <mergeCell ref="A28:K28"/>
    <mergeCell ref="A29:O29"/>
    <mergeCell ref="A31:L31"/>
    <mergeCell ref="A21:H21"/>
    <mergeCell ref="A23:I23"/>
    <mergeCell ref="A24:I24"/>
    <mergeCell ref="D25:F25"/>
    <mergeCell ref="A16:J16"/>
    <mergeCell ref="A18:L18"/>
    <mergeCell ref="A19:K19"/>
    <mergeCell ref="A20:I20"/>
    <mergeCell ref="A9:J9"/>
    <mergeCell ref="A11:J11"/>
    <mergeCell ref="A13:J13"/>
    <mergeCell ref="A15:I15"/>
    <mergeCell ref="A5:I5"/>
    <mergeCell ref="A6:J6"/>
    <mergeCell ref="A7:J7"/>
    <mergeCell ref="A8:J8"/>
    <mergeCell ref="H1:L1"/>
    <mergeCell ref="B2:I2"/>
    <mergeCell ref="A3:J3"/>
    <mergeCell ref="A4:J4"/>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______</cp:lastModifiedBy>
  <cp:lastPrinted>2016-12-28T11:54:01Z</cp:lastPrinted>
  <dcterms:created xsi:type="dcterms:W3CDTF">2014-01-17T10:52:16Z</dcterms:created>
  <dcterms:modified xsi:type="dcterms:W3CDTF">2016-12-28T13:15:54Z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